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klamationen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Kategorie-Analyse" sheetId="3" state="visible" r:id="rId3"/>
  </sheets>
  <definedNames>
    <definedName name="_xlnm._FilterDatabase" localSheetId="0" hidden="1">'Reklamationen'!$A$1:$M$21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.MM.YYYY"/>
    <numFmt numFmtId="166" formatCode="#,##0.00 €"/>
    <numFmt numFmtId="167" formatCode="0.0"/>
    <numFmt numFmtId="168" formatCode="0.0%"/>
  </numFmts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F4E78"/>
      <sz val="18"/>
    </font>
    <font>
      <b val="1"/>
      <color rgb="001F4E78"/>
      <sz val="14"/>
    </font>
    <font>
      <b val="1"/>
      <color rgb="001F4E78"/>
      <sz val="12"/>
    </font>
    <font>
      <b val="1"/>
      <sz val="12"/>
    </font>
    <font>
      <b val="1"/>
      <color rgb="00FFFFFF"/>
      <sz val="10"/>
    </font>
    <font>
      <b val="1"/>
      <color rgb="001F4E78"/>
      <sz val="16"/>
    </font>
  </fonts>
  <fills count="10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6B6B"/>
        <bgColor rgb="00FF6B6B"/>
      </patternFill>
    </fill>
    <fill>
      <patternFill patternType="solid">
        <fgColor rgb="00AED6F1"/>
        <bgColor rgb="00AED6F1"/>
      </patternFill>
    </fill>
    <fill>
      <patternFill patternType="solid">
        <fgColor rgb="00FFD93D"/>
        <bgColor rgb="00FFD93D"/>
      </patternFill>
    </fill>
    <fill>
      <patternFill patternType="solid">
        <fgColor rgb="0095E1D3"/>
        <bgColor rgb="0095E1D3"/>
      </patternFill>
    </fill>
    <fill>
      <patternFill patternType="solid">
        <fgColor rgb="00F7DC6F"/>
        <bgColor rgb="00F7DC6F"/>
      </patternFill>
    </fill>
    <fill>
      <patternFill patternType="solid">
        <fgColor rgb="00E7E6E6"/>
        <bgColor rgb="00E7E6E6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pivotButton="0" quotePrefix="0" xfId="0"/>
    <xf numFmtId="0" fontId="6" fillId="0" borderId="0" pivotButton="0" quotePrefix="0" xfId="0"/>
    <xf numFmtId="0" fontId="7" fillId="9" borderId="1" pivotButton="0" quotePrefix="0" xfId="0"/>
    <xf numFmtId="0" fontId="7" fillId="9" borderId="1" applyAlignment="1" pivotButton="0" quotePrefix="0" xfId="0">
      <alignment horizontal="center"/>
    </xf>
    <xf numFmtId="0" fontId="2" fillId="8" borderId="1" pivotButton="0" quotePrefix="0" xfId="0"/>
    <xf numFmtId="0" fontId="5" fillId="0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7" fontId="5" fillId="0" borderId="1" applyAlignment="1" pivotButton="0" quotePrefix="0" xfId="0">
      <alignment horizontal="center"/>
    </xf>
    <xf numFmtId="166" fontId="5" fillId="0" borderId="1" applyAlignment="1" pivotButton="0" quotePrefix="0" xfId="0">
      <alignment horizontal="center"/>
    </xf>
    <xf numFmtId="0" fontId="8" fillId="0" borderId="0" applyAlignment="1" pivotButton="0" quotePrefix="0" xfId="0">
      <alignment horizontal="left"/>
    </xf>
    <xf numFmtId="0" fontId="7" fillId="9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166" fontId="0" fillId="0" borderId="1" applyAlignment="1" pivotButton="0" quotePrefix="0" xfId="0">
      <alignment horizontal="center"/>
    </xf>
    <xf numFmtId="167" fontId="0" fillId="0" borderId="1" applyAlignment="1" pivotButton="0" quotePrefix="0" xfId="0">
      <alignment horizontal="center"/>
    </xf>
    <xf numFmtId="168" fontId="0" fillId="0" borderId="1" applyAlignment="1" pivotButton="0" quotePrefix="0" xfId="0">
      <alignment horizontal="center"/>
    </xf>
    <xf numFmtId="166" fontId="2" fillId="8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Status-Verteilung</a:t>
            </a:r>
          </a:p>
        </rich>
      </tx>
    </title>
    <plotArea>
      <pieChart>
        <varyColors val="1"/>
        <ser>
          <idx val="0"/>
          <order val="0"/>
          <tx>
            <strRef>
              <f>'Dashboard'!G4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'Dashboard'!$F$5:$F$8</f>
            </numRef>
          </cat>
          <val>
            <numRef>
              <f>'Dashboard'!$G$5:$G$8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Reklamationen nach Kategorie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'Kategorie-Analyse'!B4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'Kategorie-Analyse'!$A$5:$A$9</f>
            </numRef>
          </cat>
          <val>
            <numRef>
              <f>'Kategorie-Analyse'!$B$5:$B$9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10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5" customWidth="1" min="2" max="2"/>
    <col width="22" customWidth="1" min="3" max="3"/>
    <col width="24" customWidth="1" min="4" max="4"/>
    <col width="28" customWidth="1" min="5" max="5"/>
    <col width="12" customWidth="1" min="6" max="6"/>
    <col width="11" customWidth="1" min="7" max="7"/>
    <col width="16" customWidth="1" min="8" max="8"/>
    <col width="16" customWidth="1" min="9" max="9"/>
    <col width="15" customWidth="1" min="10" max="10"/>
    <col width="20" customWidth="1" min="11" max="11"/>
    <col width="14" customWidth="1" min="12" max="12"/>
    <col width="18" customWidth="1" min="13" max="13"/>
  </cols>
  <sheetData>
    <row r="1">
      <c r="A1" s="1" t="inlineStr">
        <is>
          <t>Rekl.-Nr.</t>
        </is>
      </c>
      <c r="B1" s="1" t="inlineStr">
        <is>
          <t>Eingangsdatum</t>
        </is>
      </c>
      <c r="C1" s="1" t="inlineStr">
        <is>
          <t>Kunde</t>
        </is>
      </c>
      <c r="D1" s="1" t="inlineStr">
        <is>
          <t>Produkt/Artikel</t>
        </is>
      </c>
      <c r="E1" s="1" t="inlineStr">
        <is>
          <t>Reklamationsgrund</t>
        </is>
      </c>
      <c r="F1" s="1" t="inlineStr">
        <is>
          <t>Kategorie</t>
        </is>
      </c>
      <c r="G1" s="1" t="inlineStr">
        <is>
          <t>Priorität</t>
        </is>
      </c>
      <c r="H1" s="1" t="inlineStr">
        <is>
          <t>Bearbeiter</t>
        </is>
      </c>
      <c r="I1" s="1" t="inlineStr">
        <is>
          <t>Status</t>
        </is>
      </c>
      <c r="J1" s="1" t="inlineStr">
        <is>
          <t>Lösungsdatum</t>
        </is>
      </c>
      <c r="K1" s="1" t="inlineStr">
        <is>
          <t>Bearbeitungszeit (Tage)</t>
        </is>
      </c>
      <c r="L1" s="1" t="inlineStr">
        <is>
          <t>Kosten (€)</t>
        </is>
      </c>
      <c r="M1" s="1" t="inlineStr">
        <is>
          <t>Kundenzufriedenheit</t>
        </is>
      </c>
    </row>
    <row r="2">
      <c r="A2" s="2" t="inlineStr">
        <is>
          <t>R-2024-0001</t>
        </is>
      </c>
      <c r="B2" s="3" t="n">
        <v>45395</v>
      </c>
      <c r="C2" s="4" t="inlineStr">
        <is>
          <t>Hoffmann KG</t>
        </is>
      </c>
      <c r="D2" s="4" t="inlineStr">
        <is>
          <t>Sensor-Modul SM-150</t>
        </is>
      </c>
      <c r="E2" s="4" t="inlineStr">
        <is>
          <t>Falsche Lieferung erhalten</t>
        </is>
      </c>
      <c r="F2" s="2" t="inlineStr">
        <is>
          <t>Logistik</t>
        </is>
      </c>
      <c r="G2" s="5" t="inlineStr">
        <is>
          <t>Hoch</t>
        </is>
      </c>
      <c r="H2" s="4" t="inlineStr">
        <is>
          <t>Anna Meier</t>
        </is>
      </c>
      <c r="I2" s="6" t="inlineStr">
        <is>
          <t>Neu</t>
        </is>
      </c>
      <c r="J2" s="2" t="n"/>
      <c r="K2" s="2" t="n">
        <v>0</v>
      </c>
      <c r="L2" s="7" t="n">
        <v>1975.59</v>
      </c>
      <c r="M2" s="2" t="inlineStr"/>
    </row>
    <row r="3">
      <c r="A3" s="2" t="inlineStr">
        <is>
          <t>R-2024-0002</t>
        </is>
      </c>
      <c r="B3" s="3" t="n">
        <v>45409</v>
      </c>
      <c r="C3" s="4" t="inlineStr">
        <is>
          <t>Hartmann Vertrieb</t>
        </is>
      </c>
      <c r="D3" s="4" t="inlineStr">
        <is>
          <t>Dichtungssatz DS-80</t>
        </is>
      </c>
      <c r="E3" s="4" t="inlineStr">
        <is>
          <t>Verpackungsschaden</t>
        </is>
      </c>
      <c r="F3" s="2" t="inlineStr">
        <is>
          <t>Logistik</t>
        </is>
      </c>
      <c r="G3" s="8" t="inlineStr">
        <is>
          <t>Mittel</t>
        </is>
      </c>
      <c r="H3" s="4" t="inlineStr">
        <is>
          <t>Anna Meier</t>
        </is>
      </c>
      <c r="I3" s="9" t="inlineStr">
        <is>
          <t>Abgeschlossen</t>
        </is>
      </c>
      <c r="J3" s="3" t="n">
        <v>45421</v>
      </c>
      <c r="K3" s="2" t="n">
        <v>12</v>
      </c>
      <c r="L3" s="7" t="n">
        <v>1223.93</v>
      </c>
      <c r="M3" s="2" t="inlineStr">
        <is>
          <t>Zufrieden</t>
        </is>
      </c>
    </row>
    <row r="4">
      <c r="A4" s="2" t="inlineStr">
        <is>
          <t>R-2024-0003</t>
        </is>
      </c>
      <c r="B4" s="3" t="n">
        <v>45378</v>
      </c>
      <c r="C4" s="4" t="inlineStr">
        <is>
          <t>Fischer Handels GmbH</t>
        </is>
      </c>
      <c r="D4" s="4" t="inlineStr">
        <is>
          <t>Schutzgehäuse SG-120</t>
        </is>
      </c>
      <c r="E4" s="4" t="inlineStr">
        <is>
          <t>Elektrischer Defekt</t>
        </is>
      </c>
      <c r="F4" s="2" t="inlineStr">
        <is>
          <t>Qualität</t>
        </is>
      </c>
      <c r="G4" s="2" t="inlineStr">
        <is>
          <t>Niedrig</t>
        </is>
      </c>
      <c r="H4" s="4" t="inlineStr">
        <is>
          <t>Julia Wagner</t>
        </is>
      </c>
      <c r="I4" s="9" t="inlineStr">
        <is>
          <t>Abgeschlossen</t>
        </is>
      </c>
      <c r="J4" s="3" t="n">
        <v>45391</v>
      </c>
      <c r="K4" s="2" t="n">
        <v>13</v>
      </c>
      <c r="L4" s="7" t="n">
        <v>1755.55</v>
      </c>
      <c r="M4" s="2" t="inlineStr">
        <is>
          <t>Sehr zufrieden</t>
        </is>
      </c>
    </row>
    <row r="5">
      <c r="A5" s="2" t="inlineStr">
        <is>
          <t>R-2024-0004</t>
        </is>
      </c>
      <c r="B5" s="3" t="n">
        <v>45372</v>
      </c>
      <c r="C5" s="4" t="inlineStr">
        <is>
          <t>Schmidt AG</t>
        </is>
      </c>
      <c r="D5" s="4" t="inlineStr">
        <is>
          <t>Kühlsystem KS-100</t>
        </is>
      </c>
      <c r="E5" s="4" t="inlineStr">
        <is>
          <t>Funktionsstörung bei Betrieb</t>
        </is>
      </c>
      <c r="F5" s="2" t="inlineStr">
        <is>
          <t>Produktion</t>
        </is>
      </c>
      <c r="G5" s="8" t="inlineStr">
        <is>
          <t>Mittel</t>
        </is>
      </c>
      <c r="H5" s="4" t="inlineStr">
        <is>
          <t>Thomas Berger</t>
        </is>
      </c>
      <c r="I5" s="10" t="inlineStr">
        <is>
          <t>In Bearbeitung</t>
        </is>
      </c>
      <c r="J5" s="2" t="n"/>
      <c r="K5" s="2" t="n">
        <v>8</v>
      </c>
      <c r="L5" s="7" t="n">
        <v>1327.22</v>
      </c>
      <c r="M5" s="2" t="inlineStr"/>
    </row>
    <row r="6">
      <c r="A6" s="2" t="inlineStr">
        <is>
          <t>R-2024-0005</t>
        </is>
      </c>
      <c r="B6" s="3" t="n">
        <v>45428</v>
      </c>
      <c r="C6" s="4" t="inlineStr">
        <is>
          <t>Schmitz Gruppe</t>
        </is>
      </c>
      <c r="D6" s="4" t="inlineStr">
        <is>
          <t>Getriebe G-250</t>
        </is>
      </c>
      <c r="E6" s="4" t="inlineStr">
        <is>
          <t>Funktionsstörung bei Betrieb</t>
        </is>
      </c>
      <c r="F6" s="2" t="inlineStr">
        <is>
          <t>Service</t>
        </is>
      </c>
      <c r="G6" s="2" t="inlineStr">
        <is>
          <t>Niedrig</t>
        </is>
      </c>
      <c r="H6" s="4" t="inlineStr">
        <is>
          <t>Anna Meier</t>
        </is>
      </c>
      <c r="I6" s="9" t="inlineStr">
        <is>
          <t>Abgeschlossen</t>
        </is>
      </c>
      <c r="J6" s="3" t="n">
        <v>45439</v>
      </c>
      <c r="K6" s="2" t="n">
        <v>11</v>
      </c>
      <c r="L6" s="7" t="n">
        <v>979.42</v>
      </c>
      <c r="M6" s="2" t="inlineStr">
        <is>
          <t>Unzufrieden</t>
        </is>
      </c>
    </row>
    <row r="7">
      <c r="A7" s="2" t="inlineStr">
        <is>
          <t>R-2024-0006</t>
        </is>
      </c>
      <c r="B7" s="3" t="n">
        <v>45348</v>
      </c>
      <c r="C7" s="4" t="inlineStr">
        <is>
          <t>Fischer Handels GmbH</t>
        </is>
      </c>
      <c r="D7" s="4" t="inlineStr">
        <is>
          <t>Elektronikplatine EP-400</t>
        </is>
      </c>
      <c r="E7" s="4" t="inlineStr">
        <is>
          <t>Falsche Lieferung erhalten</t>
        </is>
      </c>
      <c r="F7" s="2" t="inlineStr">
        <is>
          <t>Qualität</t>
        </is>
      </c>
      <c r="G7" s="5" t="inlineStr">
        <is>
          <t>Hoch</t>
        </is>
      </c>
      <c r="H7" s="4" t="inlineStr">
        <is>
          <t>Sandra Hofmann</t>
        </is>
      </c>
      <c r="I7" s="9" t="inlineStr">
        <is>
          <t>Abgeschlossen</t>
        </is>
      </c>
      <c r="J7" s="3" t="n">
        <v>45363</v>
      </c>
      <c r="K7" s="2" t="n">
        <v>15</v>
      </c>
      <c r="L7" s="7" t="n">
        <v>2175.35</v>
      </c>
      <c r="M7" s="2" t="inlineStr">
        <is>
          <t>Neutral</t>
        </is>
      </c>
    </row>
    <row r="8">
      <c r="A8" s="2" t="inlineStr">
        <is>
          <t>R-2024-0007</t>
        </is>
      </c>
      <c r="B8" s="3" t="n">
        <v>45328</v>
      </c>
      <c r="C8" s="4" t="inlineStr">
        <is>
          <t>Schröder Logistics</t>
        </is>
      </c>
      <c r="D8" s="4" t="inlineStr">
        <is>
          <t>Elektronikplatine EP-400</t>
        </is>
      </c>
      <c r="E8" s="4" t="inlineStr">
        <is>
          <t>Funktionsstörung bei Betrieb</t>
        </is>
      </c>
      <c r="F8" s="2" t="inlineStr">
        <is>
          <t>Service</t>
        </is>
      </c>
      <c r="G8" s="8" t="inlineStr">
        <is>
          <t>Mittel</t>
        </is>
      </c>
      <c r="H8" s="4" t="inlineStr">
        <is>
          <t>Julia Wagner</t>
        </is>
      </c>
      <c r="I8" s="9" t="inlineStr">
        <is>
          <t>Abgeschlossen</t>
        </is>
      </c>
      <c r="J8" s="3" t="n">
        <v>45333</v>
      </c>
      <c r="K8" s="2" t="n">
        <v>5</v>
      </c>
      <c r="L8" s="7" t="n">
        <v>1773.25</v>
      </c>
      <c r="M8" s="2" t="inlineStr">
        <is>
          <t>Unzufrieden</t>
        </is>
      </c>
    </row>
    <row r="9">
      <c r="A9" s="2" t="inlineStr">
        <is>
          <t>R-2024-0008</t>
        </is>
      </c>
      <c r="B9" s="3" t="n">
        <v>45308</v>
      </c>
      <c r="C9" s="4" t="inlineStr">
        <is>
          <t>Bauer Technik</t>
        </is>
      </c>
      <c r="D9" s="4" t="inlineStr">
        <is>
          <t>Schutzgehäuse SG-120</t>
        </is>
      </c>
      <c r="E9" s="4" t="inlineStr">
        <is>
          <t>Falsche Lieferung erhalten</t>
        </is>
      </c>
      <c r="F9" s="2" t="inlineStr">
        <is>
          <t>Qualität</t>
        </is>
      </c>
      <c r="G9" s="8" t="inlineStr">
        <is>
          <t>Mittel</t>
        </is>
      </c>
      <c r="H9" s="4" t="inlineStr">
        <is>
          <t>Michael Klein</t>
        </is>
      </c>
      <c r="I9" s="9" t="inlineStr">
        <is>
          <t>Abgeschlossen</t>
        </is>
      </c>
      <c r="J9" s="3" t="n">
        <v>45312</v>
      </c>
      <c r="K9" s="2" t="n">
        <v>4</v>
      </c>
      <c r="L9" s="7" t="n">
        <v>1155.98</v>
      </c>
      <c r="M9" s="2" t="inlineStr">
        <is>
          <t>Zufrieden</t>
        </is>
      </c>
    </row>
    <row r="10">
      <c r="A10" s="2" t="inlineStr">
        <is>
          <t>R-2024-0009</t>
        </is>
      </c>
      <c r="B10" s="3" t="n">
        <v>45317</v>
      </c>
      <c r="C10" s="4" t="inlineStr">
        <is>
          <t>Fischer Handels GmbH</t>
        </is>
      </c>
      <c r="D10" s="4" t="inlineStr">
        <is>
          <t>Kühlsystem KS-100</t>
        </is>
      </c>
      <c r="E10" s="4" t="inlineStr">
        <is>
          <t>Verpackungsschaden</t>
        </is>
      </c>
      <c r="F10" s="2" t="inlineStr">
        <is>
          <t>Logistik</t>
        </is>
      </c>
      <c r="G10" s="8" t="inlineStr">
        <is>
          <t>Mittel</t>
        </is>
      </c>
      <c r="H10" s="4" t="inlineStr">
        <is>
          <t>Sandra Hofmann</t>
        </is>
      </c>
      <c r="I10" s="9" t="inlineStr">
        <is>
          <t>Abgeschlossen</t>
        </is>
      </c>
      <c r="J10" s="3" t="n">
        <v>45318</v>
      </c>
      <c r="K10" s="2" t="n">
        <v>1</v>
      </c>
      <c r="L10" s="7" t="n">
        <v>1911.71</v>
      </c>
      <c r="M10" s="2" t="inlineStr">
        <is>
          <t>Unzufrieden</t>
        </is>
      </c>
    </row>
    <row r="11">
      <c r="A11" s="2" t="inlineStr">
        <is>
          <t>R-2024-0010</t>
        </is>
      </c>
      <c r="B11" s="3" t="n">
        <v>45332</v>
      </c>
      <c r="C11" s="4" t="inlineStr">
        <is>
          <t>Koch GmbH &amp; Co</t>
        </is>
      </c>
      <c r="D11" s="4" t="inlineStr">
        <is>
          <t>Industriemotor IM-450</t>
        </is>
      </c>
      <c r="E11" s="4" t="inlineStr">
        <is>
          <t>Elektrischer Defekt</t>
        </is>
      </c>
      <c r="F11" s="2" t="inlineStr">
        <is>
          <t>Produktion</t>
        </is>
      </c>
      <c r="G11" s="2" t="inlineStr">
        <is>
          <t>Niedrig</t>
        </is>
      </c>
      <c r="H11" s="4" t="inlineStr">
        <is>
          <t>Sandra Hofmann</t>
        </is>
      </c>
      <c r="I11" s="9" t="inlineStr">
        <is>
          <t>Abgeschlossen</t>
        </is>
      </c>
      <c r="J11" s="3" t="n">
        <v>45344</v>
      </c>
      <c r="K11" s="2" t="n">
        <v>12</v>
      </c>
      <c r="L11" s="7" t="n">
        <v>1078.46</v>
      </c>
      <c r="M11" s="2" t="inlineStr">
        <is>
          <t>Unzufrieden</t>
        </is>
      </c>
    </row>
    <row r="12">
      <c r="A12" s="2" t="inlineStr">
        <is>
          <t>R-2024-0011</t>
        </is>
      </c>
      <c r="B12" s="3" t="n">
        <v>45346</v>
      </c>
      <c r="C12" s="4" t="inlineStr">
        <is>
          <t>Braun Solutions</t>
        </is>
      </c>
      <c r="D12" s="4" t="inlineStr">
        <is>
          <t>Sensor-Modul SM-150</t>
        </is>
      </c>
      <c r="E12" s="4" t="inlineStr">
        <is>
          <t>Elektrischer Defekt</t>
        </is>
      </c>
      <c r="F12" s="2" t="inlineStr">
        <is>
          <t>Qualität</t>
        </is>
      </c>
      <c r="G12" s="5" t="inlineStr">
        <is>
          <t>Hoch</t>
        </is>
      </c>
      <c r="H12" s="4" t="inlineStr">
        <is>
          <t>Anna Meier</t>
        </is>
      </c>
      <c r="I12" s="9" t="inlineStr">
        <is>
          <t>Abgeschlossen</t>
        </is>
      </c>
      <c r="J12" s="3" t="n">
        <v>45355</v>
      </c>
      <c r="K12" s="2" t="n">
        <v>9</v>
      </c>
      <c r="L12" s="7" t="n">
        <v>1345.37</v>
      </c>
      <c r="M12" s="2" t="inlineStr">
        <is>
          <t>Unzufrieden</t>
        </is>
      </c>
    </row>
    <row r="13">
      <c r="A13" s="2" t="inlineStr">
        <is>
          <t>R-2024-0012</t>
        </is>
      </c>
      <c r="B13" s="3" t="n">
        <v>45475</v>
      </c>
      <c r="C13" s="4" t="inlineStr">
        <is>
          <t>Hoffmann KG</t>
        </is>
      </c>
      <c r="D13" s="4" t="inlineStr">
        <is>
          <t>Lagersystem LS-350</t>
        </is>
      </c>
      <c r="E13" s="4" t="inlineStr">
        <is>
          <t>Korrosion festgestellt</t>
        </is>
      </c>
      <c r="F13" s="2" t="inlineStr">
        <is>
          <t>Produktion</t>
        </is>
      </c>
      <c r="G13" s="8" t="inlineStr">
        <is>
          <t>Mittel</t>
        </is>
      </c>
      <c r="H13" s="4" t="inlineStr">
        <is>
          <t>Sandra Hofmann</t>
        </is>
      </c>
      <c r="I13" s="9" t="inlineStr">
        <is>
          <t>Abgeschlossen</t>
        </is>
      </c>
      <c r="J13" s="3" t="n">
        <v>45479</v>
      </c>
      <c r="K13" s="2" t="n">
        <v>4</v>
      </c>
      <c r="L13" s="7" t="n">
        <v>1507</v>
      </c>
      <c r="M13" s="2" t="inlineStr">
        <is>
          <t>Neutral</t>
        </is>
      </c>
    </row>
    <row r="14">
      <c r="A14" s="2" t="inlineStr">
        <is>
          <t>R-2024-0013</t>
        </is>
      </c>
      <c r="B14" s="3" t="n">
        <v>45412</v>
      </c>
      <c r="C14" s="4" t="inlineStr">
        <is>
          <t>Koch GmbH &amp; Co</t>
        </is>
      </c>
      <c r="D14" s="4" t="inlineStr">
        <is>
          <t>Hydraulikpumpe HP-300</t>
        </is>
      </c>
      <c r="E14" s="4" t="inlineStr">
        <is>
          <t>Materialfehler festgestellt</t>
        </is>
      </c>
      <c r="F14" s="2" t="inlineStr">
        <is>
          <t>Service</t>
        </is>
      </c>
      <c r="G14" s="8" t="inlineStr">
        <is>
          <t>Mittel</t>
        </is>
      </c>
      <c r="H14" s="4" t="inlineStr">
        <is>
          <t>Sandra Hofmann</t>
        </is>
      </c>
      <c r="I14" s="6" t="inlineStr">
        <is>
          <t>Neu</t>
        </is>
      </c>
      <c r="J14" s="2" t="n"/>
      <c r="K14" s="2" t="n">
        <v>0</v>
      </c>
      <c r="L14" s="7" t="n">
        <v>1062.56</v>
      </c>
      <c r="M14" s="2" t="inlineStr"/>
    </row>
    <row r="15">
      <c r="A15" s="2" t="inlineStr">
        <is>
          <t>R-2024-0014</t>
        </is>
      </c>
      <c r="B15" s="3" t="n">
        <v>45378</v>
      </c>
      <c r="C15" s="4" t="inlineStr">
        <is>
          <t>Koch GmbH &amp; Co</t>
        </is>
      </c>
      <c r="D15" s="4" t="inlineStr">
        <is>
          <t>Verbindungskabel VK-50</t>
        </is>
      </c>
      <c r="E15" s="4" t="inlineStr">
        <is>
          <t>Falsche Lieferung erhalten</t>
        </is>
      </c>
      <c r="F15" s="2" t="inlineStr">
        <is>
          <t>Logistik</t>
        </is>
      </c>
      <c r="G15" s="2" t="inlineStr">
        <is>
          <t>Niedrig</t>
        </is>
      </c>
      <c r="H15" s="4" t="inlineStr">
        <is>
          <t>Julia Wagner</t>
        </is>
      </c>
      <c r="I15" s="9" t="inlineStr">
        <is>
          <t>Abgeschlossen</t>
        </is>
      </c>
      <c r="J15" s="3" t="n">
        <v>45385</v>
      </c>
      <c r="K15" s="2" t="n">
        <v>7</v>
      </c>
      <c r="L15" s="7" t="n">
        <v>940.88</v>
      </c>
      <c r="M15" s="2" t="inlineStr">
        <is>
          <t>Neutral</t>
        </is>
      </c>
    </row>
    <row r="16">
      <c r="A16" s="2" t="inlineStr">
        <is>
          <t>R-2024-0015</t>
        </is>
      </c>
      <c r="B16" s="3" t="n">
        <v>45458</v>
      </c>
      <c r="C16" s="4" t="inlineStr">
        <is>
          <t>Schröder Logistics</t>
        </is>
      </c>
      <c r="D16" s="4" t="inlineStr">
        <is>
          <t>Antriebswelle AW-500</t>
        </is>
      </c>
      <c r="E16" s="4" t="inlineStr">
        <is>
          <t>Verschleiß nach kurzer Zeit</t>
        </is>
      </c>
      <c r="F16" s="2" t="inlineStr">
        <is>
          <t>Qualität</t>
        </is>
      </c>
      <c r="G16" s="8" t="inlineStr">
        <is>
          <t>Mittel</t>
        </is>
      </c>
      <c r="H16" s="4" t="inlineStr">
        <is>
          <t>Thomas Berger</t>
        </is>
      </c>
      <c r="I16" s="9" t="inlineStr">
        <is>
          <t>Abgeschlossen</t>
        </is>
      </c>
      <c r="J16" s="3" t="n">
        <v>45460</v>
      </c>
      <c r="K16" s="2" t="n">
        <v>2</v>
      </c>
      <c r="L16" s="7" t="n">
        <v>1218.14</v>
      </c>
      <c r="M16" s="2" t="inlineStr">
        <is>
          <t>Neutral</t>
        </is>
      </c>
    </row>
    <row r="17">
      <c r="A17" s="2" t="inlineStr">
        <is>
          <t>R-2024-0016</t>
        </is>
      </c>
      <c r="B17" s="3" t="n">
        <v>45375</v>
      </c>
      <c r="C17" s="4" t="inlineStr">
        <is>
          <t>Braun Solutions</t>
        </is>
      </c>
      <c r="D17" s="4" t="inlineStr">
        <is>
          <t>Kühlsystem KS-100</t>
        </is>
      </c>
      <c r="E17" s="4" t="inlineStr">
        <is>
          <t>Funktionsstörung bei Betrieb</t>
        </is>
      </c>
      <c r="F17" s="2" t="inlineStr">
        <is>
          <t>Service</t>
        </is>
      </c>
      <c r="G17" s="2" t="inlineStr">
        <is>
          <t>Niedrig</t>
        </is>
      </c>
      <c r="H17" s="4" t="inlineStr">
        <is>
          <t>Thomas Berger</t>
        </is>
      </c>
      <c r="I17" s="9" t="inlineStr">
        <is>
          <t>Abgeschlossen</t>
        </is>
      </c>
      <c r="J17" s="3" t="n">
        <v>45390</v>
      </c>
      <c r="K17" s="2" t="n">
        <v>15</v>
      </c>
      <c r="L17" s="7" t="n">
        <v>609.28</v>
      </c>
      <c r="M17" s="2" t="inlineStr">
        <is>
          <t>Sehr zufrieden</t>
        </is>
      </c>
    </row>
    <row r="18">
      <c r="A18" s="2" t="inlineStr">
        <is>
          <t>R-2024-0017</t>
        </is>
      </c>
      <c r="B18" s="3" t="n">
        <v>45395</v>
      </c>
      <c r="C18" s="4" t="inlineStr">
        <is>
          <t>Schröder Logistics</t>
        </is>
      </c>
      <c r="D18" s="4" t="inlineStr">
        <is>
          <t>Sensor-Modul SM-150</t>
        </is>
      </c>
      <c r="E18" s="4" t="inlineStr">
        <is>
          <t>Materialfehler festgestellt</t>
        </is>
      </c>
      <c r="F18" s="2" t="inlineStr">
        <is>
          <t>Material</t>
        </is>
      </c>
      <c r="G18" s="2" t="inlineStr">
        <is>
          <t>Niedrig</t>
        </is>
      </c>
      <c r="H18" s="4" t="inlineStr">
        <is>
          <t>Thomas Berger</t>
        </is>
      </c>
      <c r="I18" s="9" t="inlineStr">
        <is>
          <t>Abgeschlossen</t>
        </is>
      </c>
      <c r="J18" s="3" t="n">
        <v>45400</v>
      </c>
      <c r="K18" s="2" t="n">
        <v>5</v>
      </c>
      <c r="L18" s="7" t="n">
        <v>224.48</v>
      </c>
      <c r="M18" s="2" t="inlineStr">
        <is>
          <t>Neutral</t>
        </is>
      </c>
    </row>
    <row r="19">
      <c r="A19" s="2" t="inlineStr">
        <is>
          <t>R-2024-0018</t>
        </is>
      </c>
      <c r="B19" s="3" t="n">
        <v>45363</v>
      </c>
      <c r="C19" s="4" t="inlineStr">
        <is>
          <t>Bauer Technik</t>
        </is>
      </c>
      <c r="D19" s="4" t="inlineStr">
        <is>
          <t>Dichtungssatz DS-80</t>
        </is>
      </c>
      <c r="E19" s="4" t="inlineStr">
        <is>
          <t>Verschleiß nach kurzer Zeit</t>
        </is>
      </c>
      <c r="F19" s="2" t="inlineStr">
        <is>
          <t>Service</t>
        </is>
      </c>
      <c r="G19" s="8" t="inlineStr">
        <is>
          <t>Mittel</t>
        </is>
      </c>
      <c r="H19" s="4" t="inlineStr">
        <is>
          <t>Julia Wagner</t>
        </is>
      </c>
      <c r="I19" s="9" t="inlineStr">
        <is>
          <t>Abgeschlossen</t>
        </is>
      </c>
      <c r="J19" s="3" t="n">
        <v>45364</v>
      </c>
      <c r="K19" s="2" t="n">
        <v>1</v>
      </c>
      <c r="L19" s="7" t="n">
        <v>632.91</v>
      </c>
      <c r="M19" s="2" t="inlineStr">
        <is>
          <t>Unzufrieden</t>
        </is>
      </c>
    </row>
    <row r="20">
      <c r="A20" s="2" t="inlineStr">
        <is>
          <t>R-2024-0019</t>
        </is>
      </c>
      <c r="B20" s="3" t="n">
        <v>45393</v>
      </c>
      <c r="C20" s="4" t="inlineStr">
        <is>
          <t>Krüger GmbH</t>
        </is>
      </c>
      <c r="D20" s="4" t="inlineStr">
        <is>
          <t>Lagersystem LS-350</t>
        </is>
      </c>
      <c r="E20" s="4" t="inlineStr">
        <is>
          <t>Fehlende Teile</t>
        </is>
      </c>
      <c r="F20" s="2" t="inlineStr">
        <is>
          <t>Service</t>
        </is>
      </c>
      <c r="G20" s="5" t="inlineStr">
        <is>
          <t>Hoch</t>
        </is>
      </c>
      <c r="H20" s="4" t="inlineStr">
        <is>
          <t>Thomas Berger</t>
        </is>
      </c>
      <c r="I20" s="9" t="inlineStr">
        <is>
          <t>Abgeschlossen</t>
        </is>
      </c>
      <c r="J20" s="3" t="n">
        <v>45396</v>
      </c>
      <c r="K20" s="2" t="n">
        <v>3</v>
      </c>
      <c r="L20" s="7" t="n">
        <v>2106.72</v>
      </c>
      <c r="M20" s="2" t="inlineStr">
        <is>
          <t>Neutral</t>
        </is>
      </c>
    </row>
    <row r="21">
      <c r="A21" s="2" t="inlineStr">
        <is>
          <t>R-2024-0020</t>
        </is>
      </c>
      <c r="B21" s="3" t="n">
        <v>45402</v>
      </c>
      <c r="C21" s="4" t="inlineStr">
        <is>
          <t>Hartmann Vertrieb</t>
        </is>
      </c>
      <c r="D21" s="4" t="inlineStr">
        <is>
          <t>Schutzgehäuse SG-120</t>
        </is>
      </c>
      <c r="E21" s="4" t="inlineStr">
        <is>
          <t>Materialfehler festgestellt</t>
        </is>
      </c>
      <c r="F21" s="2" t="inlineStr">
        <is>
          <t>Produktion</t>
        </is>
      </c>
      <c r="G21" s="5" t="inlineStr">
        <is>
          <t>Hoch</t>
        </is>
      </c>
      <c r="H21" s="4" t="inlineStr">
        <is>
          <t>Michael Klein</t>
        </is>
      </c>
      <c r="I21" s="9" t="inlineStr">
        <is>
          <t>Abgeschlossen</t>
        </is>
      </c>
      <c r="J21" s="3" t="n">
        <v>45411</v>
      </c>
      <c r="K21" s="2" t="n">
        <v>9</v>
      </c>
      <c r="L21" s="7" t="n">
        <v>1544.64</v>
      </c>
      <c r="M21" s="2" t="inlineStr">
        <is>
          <t>Zufrieden</t>
        </is>
      </c>
    </row>
  </sheetData>
  <autoFilter ref="A1:M2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6" max="6"/>
    <col width="12" customWidth="1" min="7" max="7"/>
  </cols>
  <sheetData>
    <row r="1">
      <c r="A1" s="11" t="inlineStr">
        <is>
          <t>REKLAMATIONS-DASHBOARD</t>
        </is>
      </c>
    </row>
    <row r="3">
      <c r="A3" s="12" t="inlineStr">
        <is>
          <t>Kennzahlen Übersicht</t>
        </is>
      </c>
      <c r="F3" s="13" t="inlineStr">
        <is>
          <t>Status-Verteilung</t>
        </is>
      </c>
    </row>
    <row r="4">
      <c r="F4" s="14" t="inlineStr">
        <is>
          <t>Status</t>
        </is>
      </c>
      <c r="G4" s="15" t="inlineStr">
        <is>
          <t>Anzahl</t>
        </is>
      </c>
    </row>
    <row r="5">
      <c r="A5" s="16" t="inlineStr">
        <is>
          <t>Gesamtzahl Reklamationen</t>
        </is>
      </c>
      <c r="B5" s="17">
        <f>ZÄHLENA(Reklamationen!A2:A21)</f>
        <v/>
      </c>
      <c r="F5" s="18" t="inlineStr">
        <is>
          <t>Neu</t>
        </is>
      </c>
      <c r="G5" s="19">
        <f>ZÄHLENWENN(Reklamationen!I2:I21;"Neu")</f>
        <v/>
      </c>
    </row>
    <row r="6">
      <c r="A6" s="16" t="inlineStr">
        <is>
          <t>Offene Reklamationen</t>
        </is>
      </c>
      <c r="B6" s="17">
        <f>ZÄHLENWENN(Reklamationen!I2:I21;"Neu")+ZÄHLENWENN(Reklamationen!I2:I21;"In Bearbeitung")</f>
        <v/>
      </c>
      <c r="F6" s="18" t="inlineStr">
        <is>
          <t>In Bearbeitung</t>
        </is>
      </c>
      <c r="G6" s="19">
        <f>ZÄHLENWENN(Reklamationen!I2:I21;"In Bearbeitung")</f>
        <v/>
      </c>
    </row>
    <row r="7">
      <c r="A7" s="16" t="inlineStr">
        <is>
          <t>Abgeschlossene Reklamationen</t>
        </is>
      </c>
      <c r="B7" s="17">
        <f>ZÄHLENWENN(Reklamationen!I2:I21;"Abgeschlossen")</f>
        <v/>
      </c>
      <c r="F7" s="18" t="inlineStr">
        <is>
          <t>Geprüft</t>
        </is>
      </c>
      <c r="G7" s="19">
        <f>ZÄHLENWENN(Reklamationen!I2:I21;"Geprüft")</f>
        <v/>
      </c>
    </row>
    <row r="8">
      <c r="A8" s="16" t="inlineStr">
        <is>
          <t>Ø Bearbeitungszeit (Tage)</t>
        </is>
      </c>
      <c r="B8" s="20">
        <f>MITTELWERT(Reklamationen!K2:K21)</f>
        <v/>
      </c>
      <c r="F8" s="18" t="inlineStr">
        <is>
          <t>Abgeschlossen</t>
        </is>
      </c>
      <c r="G8" s="19">
        <f>ZÄHLENWENN(Reklamationen!I2:I21;"Abgeschlossen")</f>
        <v/>
      </c>
    </row>
    <row r="9">
      <c r="A9" s="16" t="inlineStr">
        <is>
          <t>Gesamtkosten</t>
        </is>
      </c>
      <c r="B9" s="17">
        <f>SUMME(Reklamationen!L2:L21)</f>
        <v/>
      </c>
    </row>
    <row r="10">
      <c r="A10" s="16" t="inlineStr">
        <is>
          <t>Ø Kosten pro Reklamation</t>
        </is>
      </c>
      <c r="B10" s="21">
        <f>MITTELWERT(Reklamationen!L2:L21)</f>
        <v/>
      </c>
    </row>
    <row r="26">
      <c r="F26" s="13" t="inlineStr">
        <is>
          <t>Prioritäten</t>
        </is>
      </c>
    </row>
    <row r="27">
      <c r="F27" s="14" t="inlineStr">
        <is>
          <t>Priorität</t>
        </is>
      </c>
      <c r="G27" s="15" t="inlineStr">
        <is>
          <t>Anzahl</t>
        </is>
      </c>
    </row>
    <row r="28">
      <c r="F28" s="18" t="inlineStr">
        <is>
          <t>Hoch</t>
        </is>
      </c>
      <c r="G28" s="19">
        <f>ZÄHLENWENN(Reklamationen!G2:G21;"Hoch")</f>
        <v/>
      </c>
    </row>
    <row r="29">
      <c r="F29" s="18" t="inlineStr">
        <is>
          <t>Mittel</t>
        </is>
      </c>
      <c r="G29" s="19">
        <f>ZÄHLENWENN(Reklamationen!G2:G21;"Mittel")</f>
        <v/>
      </c>
    </row>
    <row r="30">
      <c r="F30" s="18" t="inlineStr">
        <is>
          <t>Niedrig</t>
        </is>
      </c>
      <c r="G30" s="19">
        <f>ZÄHLENWENN(Reklamationen!G2:G21;"Niedrig")</f>
        <v/>
      </c>
    </row>
  </sheetData>
  <mergeCells count="4">
    <mergeCell ref="F3:G3"/>
    <mergeCell ref="A1:D1"/>
    <mergeCell ref="F26:G26"/>
    <mergeCell ref="A3:D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22" customWidth="1" min="3" max="3"/>
    <col width="24" customWidth="1" min="4" max="4"/>
    <col width="14" customWidth="1" min="5" max="5"/>
  </cols>
  <sheetData>
    <row r="1">
      <c r="A1" s="22" t="inlineStr">
        <is>
          <t>KATEGORIE-ANALYSE</t>
        </is>
      </c>
    </row>
    <row r="3">
      <c r="A3" s="13" t="inlineStr">
        <is>
          <t>Reklamationen nach Kategorie</t>
        </is>
      </c>
    </row>
    <row r="4">
      <c r="A4" s="23" t="inlineStr"/>
      <c r="B4" s="23" t="n"/>
      <c r="C4" s="23" t="n"/>
      <c r="D4" s="23" t="n"/>
      <c r="E4" s="23" t="n"/>
    </row>
    <row r="5">
      <c r="A5" s="24" t="inlineStr">
        <is>
          <t>Produktion</t>
        </is>
      </c>
      <c r="B5" s="19">
        <f>ZÄHLENWENN(Reklamationen!F2:F21;A5)</f>
        <v/>
      </c>
      <c r="C5" s="25">
        <f>MITTELWERTWENN(Reklamationen!F2:F21;A5;Reklamationen!L2:L21)</f>
        <v/>
      </c>
      <c r="D5" s="26">
        <f>MITTELWERTWENN(Reklamationen!F2:F21;A5;Reklamationen!K2:K21)</f>
        <v/>
      </c>
      <c r="E5" s="27">
        <f>B5/SUMME($B$5:$B$9)</f>
        <v/>
      </c>
    </row>
    <row r="6">
      <c r="A6" s="24" t="inlineStr">
        <is>
          <t>Logistik</t>
        </is>
      </c>
      <c r="B6" s="19">
        <f>ZÄHLENWENN(Reklamationen!F2:F21;A6)</f>
        <v/>
      </c>
      <c r="C6" s="25">
        <f>MITTELWERTWENN(Reklamationen!F2:F21;A6;Reklamationen!L2:L21)</f>
        <v/>
      </c>
      <c r="D6" s="26">
        <f>MITTELWERTWENN(Reklamationen!F2:F21;A6;Reklamationen!K2:K21)</f>
        <v/>
      </c>
      <c r="E6" s="27">
        <f>B6/SUMME($B$5:$B$9)</f>
        <v/>
      </c>
    </row>
    <row r="7">
      <c r="A7" s="24" t="inlineStr">
        <is>
          <t>Qualität</t>
        </is>
      </c>
      <c r="B7" s="19">
        <f>ZÄHLENWENN(Reklamationen!F2:F21;A7)</f>
        <v/>
      </c>
      <c r="C7" s="25">
        <f>MITTELWERTWENN(Reklamationen!F2:F21;A7;Reklamationen!L2:L21)</f>
        <v/>
      </c>
      <c r="D7" s="26">
        <f>MITTELWERTWENN(Reklamationen!F2:F21;A7;Reklamationen!K2:K21)</f>
        <v/>
      </c>
      <c r="E7" s="27">
        <f>B7/SUMME($B$5:$B$9)</f>
        <v/>
      </c>
    </row>
    <row r="8">
      <c r="A8" s="24" t="inlineStr">
        <is>
          <t>Material</t>
        </is>
      </c>
      <c r="B8" s="19">
        <f>ZÄHLENWENN(Reklamationen!F2:F21;A8)</f>
        <v/>
      </c>
      <c r="C8" s="25">
        <f>MITTELWERTWENN(Reklamationen!F2:F21;A8;Reklamationen!L2:L21)</f>
        <v/>
      </c>
      <c r="D8" s="26">
        <f>MITTELWERTWENN(Reklamationen!F2:F21;A8;Reklamationen!K2:K21)</f>
        <v/>
      </c>
      <c r="E8" s="27">
        <f>B8/SUMME($B$5:$B$9)</f>
        <v/>
      </c>
    </row>
    <row r="9">
      <c r="A9" s="24" t="inlineStr">
        <is>
          <t>Service</t>
        </is>
      </c>
      <c r="B9" s="19">
        <f>ZÄHLENWENN(Reklamationen!F2:F21;A9)</f>
        <v/>
      </c>
      <c r="C9" s="25">
        <f>MITTELWERTWENN(Reklamationen!F2:F21;A9;Reklamationen!L2:L21)</f>
        <v/>
      </c>
      <c r="D9" s="26">
        <f>MITTELWERTWENN(Reklamationen!F2:F21;A9;Reklamationen!K2:K21)</f>
        <v/>
      </c>
      <c r="E9" s="27">
        <f>B9/SUMME($B$5:$B$9)</f>
        <v/>
      </c>
    </row>
    <row r="10">
      <c r="A10" s="16" t="inlineStr">
        <is>
          <t>GESAMT</t>
        </is>
      </c>
      <c r="B10" s="16">
        <f>SUMME(B5:B9)</f>
        <v/>
      </c>
      <c r="C10" s="28">
        <f>MITTELWERT(C5:C9)</f>
        <v/>
      </c>
    </row>
  </sheetData>
  <mergeCells count="2">
    <mergeCell ref="A1:E1"/>
    <mergeCell ref="A3:E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2025-12-06T18:25:48Z</dcterms:created>
  <dcterms:modified xmlns:dcterms="http://purl.org/dc/terms/" xmlns:xsi="http://www.w3.org/2001/XMLSchema-instance" xsi:type="dcterms:W3CDTF">2025-12-06T18:25:48Z</dcterms:modified>
</cp:coreProperties>
</file>