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Übersicht" sheetId="1" state="visible" r:id="rId1"/>
    <sheet xmlns:r="http://schemas.openxmlformats.org/officeDocument/2006/relationships" name="Schulden" sheetId="2" state="visible" r:id="rId2"/>
    <sheet xmlns:r="http://schemas.openxmlformats.org/officeDocument/2006/relationships" name="Zahlungen" sheetId="3" state="visible" r:id="rId3"/>
  </sheets>
  <definedNames>
    <definedName name="_xlnm._FilterDatabase" localSheetId="1" hidden="1">'Schulden'!$A$1:$R$1</definedName>
    <definedName name="_xlnm.Print_Titles" localSheetId="1">'Schulden'!$1:$1</definedName>
    <definedName name="_xlnm._FilterDatabase" localSheetId="2" hidden="1">'Zahlungen'!$A$1:$G$1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DD.MM.YYYY"/>
    <numFmt numFmtId="165" formatCode="€ #,##0.00"/>
    <numFmt numFmtId="166" formatCode="MMM YYYY"/>
    <numFmt numFmtId="167" formatCode="yyyy-mm-dd h:mm:ss"/>
  </numFmts>
  <fonts count="5">
    <font>
      <name val="Calibri"/>
      <family val="2"/>
      <color theme="1"/>
      <sz val="11"/>
      <scheme val="minor"/>
    </font>
    <font>
      <name val="Calibri"/>
      <sz val="11"/>
    </font>
    <font>
      <name val="Calibri"/>
      <b val="1"/>
      <color rgb="00005288"/>
      <sz val="14"/>
    </font>
    <font>
      <name val="Calibri"/>
      <b val="1"/>
      <sz val="11"/>
    </font>
    <font>
      <name val="Calibri"/>
      <color rgb="00808080"/>
      <sz val="9"/>
    </font>
  </fonts>
  <fills count="4">
    <fill>
      <patternFill/>
    </fill>
    <fill>
      <patternFill patternType="gray125"/>
    </fill>
    <fill>
      <patternFill patternType="solid">
        <fgColor rgb="00DDEBF7"/>
        <bgColor rgb="00DDEBF7"/>
      </patternFill>
    </fill>
    <fill>
      <patternFill patternType="solid">
        <fgColor rgb="00F2F2F2"/>
        <bgColor rgb="00F2F2F2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1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 vertical="center"/>
    </xf>
    <xf numFmtId="0" fontId="3" fillId="0" borderId="0" pivotButton="0" quotePrefix="0" xfId="0"/>
    <xf numFmtId="0" fontId="1" fillId="0" borderId="0" pivotButton="0" quotePrefix="0" xfId="0"/>
    <xf numFmtId="164" fontId="0" fillId="0" borderId="0" pivotButton="0" quotePrefix="0" xfId="0"/>
    <xf numFmtId="165" fontId="0" fillId="2" borderId="0" pivotButton="0" quotePrefix="0" xfId="0"/>
    <xf numFmtId="0" fontId="3" fillId="3" borderId="0" pivotButton="0" quotePrefix="0" xfId="0"/>
    <xf numFmtId="166" fontId="0" fillId="0" borderId="0" pivotButton="0" quotePrefix="0" xfId="0"/>
    <xf numFmtId="165" fontId="0" fillId="0" borderId="0" pivotButton="0" quotePrefix="0" xfId="0"/>
    <xf numFmtId="0" fontId="4" fillId="0" borderId="0" applyAlignment="1" pivotButton="0" quotePrefix="0" xfId="0">
      <alignment horizontal="left" vertical="top" wrapText="1"/>
    </xf>
    <xf numFmtId="0" fontId="3" fillId="3" borderId="0" applyAlignment="1" pivotButton="0" quotePrefix="0" xfId="0">
      <alignment horizontal="center" vertical="center" wrapText="1"/>
    </xf>
    <xf numFmtId="9" fontId="0" fillId="0" borderId="0" pivotButton="0" quotePrefix="0" xfId="0"/>
    <xf numFmtId="1" fontId="0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FFC7CE"/>
          <bgColor rgb="00FFC7CE"/>
        </patternFill>
      </fill>
    </dxf>
    <dxf>
      <fill>
        <patternFill patternType="solid">
          <fgColor rgb="00FFEB9C"/>
          <bgColor rgb="00FFEB9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Offene Beträge pro Fälligkeitsmonat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'Übersicht'!B10</f>
            </strRef>
          </tx>
          <spPr>
            <a:ln xmlns:a="http://schemas.openxmlformats.org/drawingml/2006/main">
              <a:prstDash val="solid"/>
            </a:ln>
          </spPr>
          <cat>
            <numRef>
              <f>'Übersicht'!$A$11:$A$16</f>
            </numRef>
          </cat>
          <val>
            <numRef>
              <f>'Übersicht'!$B$11:$B$16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Betrag (€)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Offene Beträge nach Kategorie</a:t>
            </a:r>
          </a:p>
        </rich>
      </tx>
    </title>
    <plotArea>
      <pieChart>
        <varyColors val="1"/>
        <ser>
          <idx val="0"/>
          <order val="0"/>
          <tx>
            <strRef>
              <f>'Übersicht'!E10</f>
            </strRef>
          </tx>
          <spPr>
            <a:ln xmlns:a="http://schemas.openxmlformats.org/drawingml/2006/main">
              <a:prstDash val="solid"/>
            </a:ln>
          </spPr>
          <cat>
            <numRef>
              <f>'Übersicht'!$D$11:$D$25</f>
            </numRef>
          </cat>
          <val>
            <numRef>
              <f>'Übersicht'!$E$11:$E$25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19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19</row>
      <rowOff>0</rowOff>
    </from>
    <ext cx="5400000" cy="27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2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4" customWidth="1" min="3" max="3"/>
    <col width="18" customWidth="1" min="4" max="4"/>
    <col width="18" customWidth="1" min="5" max="5"/>
    <col width="18" customWidth="1" min="6" max="6"/>
    <col width="14" customWidth="1" min="7" max="7"/>
    <col width="14" customWidth="1" min="8" max="8"/>
  </cols>
  <sheetData>
    <row r="1">
      <c r="A1" s="1" t="inlineStr">
        <is>
          <t>Firmenlogo (Platzhalter)</t>
        </is>
      </c>
      <c r="E1" s="2" t="inlineStr">
        <is>
          <t>Schulden-Übersicht</t>
        </is>
      </c>
    </row>
    <row r="2">
      <c r="E2" s="3" t="inlineStr">
        <is>
          <t>Firma:</t>
        </is>
      </c>
      <c r="F2" s="4" t="inlineStr">
        <is>
          <t>Muster Handwerk GmbH</t>
        </is>
      </c>
    </row>
    <row r="3">
      <c r="E3" s="3" t="inlineStr">
        <is>
          <t>Stand:</t>
        </is>
      </c>
      <c r="F3" s="5">
        <f>TODAY()</f>
        <v/>
      </c>
    </row>
    <row r="5">
      <c r="A5" s="3" t="inlineStr">
        <is>
          <t>Gesamt (brutto)</t>
        </is>
      </c>
      <c r="B5" s="6">
        <f>SUM(Schulden!J:J)</f>
        <v/>
      </c>
    </row>
    <row r="6">
      <c r="A6" s="3" t="inlineStr">
        <is>
          <t>Offen gesamt</t>
        </is>
      </c>
      <c r="B6" s="6">
        <f>SUM(Schulden!L:L)</f>
        <v/>
      </c>
    </row>
    <row r="7">
      <c r="A7" s="3" t="inlineStr">
        <is>
          <t>Überfällig (offen)</t>
        </is>
      </c>
      <c r="B7" s="6">
        <f>SUMIFS(Schulden!L:L,Schulden!Q:Q,"Ja")</f>
        <v/>
      </c>
    </row>
    <row r="8">
      <c r="A8" s="3" t="inlineStr">
        <is>
          <t>Fällig in 30 Tagen (offen)</t>
        </is>
      </c>
      <c r="B8" s="6">
        <f>SUMIFS(Schulden!L:L,Schulden!F:F,"&gt;="&amp;TODAY(),Schulden!F:F,"&lt;="&amp;TODAY()+30)</f>
        <v/>
      </c>
    </row>
    <row r="10">
      <c r="A10" s="7" t="inlineStr">
        <is>
          <t>Monat</t>
        </is>
      </c>
      <c r="B10" s="7" t="inlineStr">
        <is>
          <t>Offen fällig (Summe)</t>
        </is>
      </c>
      <c r="D10" s="7" t="inlineStr">
        <is>
          <t>Kategorie</t>
        </is>
      </c>
      <c r="E10" s="7" t="inlineStr">
        <is>
          <t>Offen (Summe)</t>
        </is>
      </c>
    </row>
    <row r="11">
      <c r="A11" s="8">
        <f>DATE(YEAR(TODAY()),MONTH(TODAY()),1)</f>
        <v/>
      </c>
      <c r="B11" s="9">
        <f>SUMIFS(Schulden!L:L,Schulden!F:F,"&gt;="&amp;A11,Schulden!F:F,"&lt;"&amp;EDATE(A11,1))</f>
        <v/>
      </c>
      <c r="D11" t="inlineStr">
        <is>
          <t>Lieferant</t>
        </is>
      </c>
      <c r="E11" s="9">
        <f>SUMIF(Schulden!C:C,D11,Schulden!L:L)</f>
        <v/>
      </c>
    </row>
    <row r="12">
      <c r="A12" s="8">
        <f>EDATE(A11,1)</f>
        <v/>
      </c>
      <c r="B12" s="9">
        <f>SUMIFS(Schulden!L:L,Schulden!F:F,"&gt;="&amp;A12,Schulden!F:F,"&lt;"&amp;EDATE(A12,1))</f>
        <v/>
      </c>
      <c r="D12" t="inlineStr">
        <is>
          <t>Energie</t>
        </is>
      </c>
      <c r="E12" s="9">
        <f>SUMIF(Schulden!C:C,D12,Schulden!L:L)</f>
        <v/>
      </c>
    </row>
    <row r="13">
      <c r="A13" s="8">
        <f>EDATE(A12,1)</f>
        <v/>
      </c>
      <c r="B13" s="9">
        <f>SUMIFS(Schulden!L:L,Schulden!F:F,"&gt;="&amp;A13,Schulden!F:F,"&lt;"&amp;EDATE(A13,1))</f>
        <v/>
      </c>
      <c r="D13" t="inlineStr">
        <is>
          <t>Telekom</t>
        </is>
      </c>
      <c r="E13" s="9">
        <f>SUMIF(Schulden!C:C,D13,Schulden!L:L)</f>
        <v/>
      </c>
    </row>
    <row r="14">
      <c r="A14" s="8">
        <f>EDATE(A13,1)</f>
        <v/>
      </c>
      <c r="B14" s="9">
        <f>SUMIFS(Schulden!L:L,Schulden!F:F,"&gt;="&amp;A14,Schulden!F:F,"&lt;"&amp;EDATE(A14,1))</f>
        <v/>
      </c>
      <c r="D14" t="inlineStr">
        <is>
          <t>Logistik</t>
        </is>
      </c>
      <c r="E14" s="9">
        <f>SUMIF(Schulden!C:C,D14,Schulden!L:L)</f>
        <v/>
      </c>
    </row>
    <row r="15">
      <c r="A15" s="8">
        <f>EDATE(A14,1)</f>
        <v/>
      </c>
      <c r="B15" s="9">
        <f>SUMIFS(Schulden!L:L,Schulden!F:F,"&gt;="&amp;A15,Schulden!F:F,"&lt;"&amp;EDATE(A15,1))</f>
        <v/>
      </c>
      <c r="D15" t="inlineStr">
        <is>
          <t>Leasing</t>
        </is>
      </c>
      <c r="E15" s="9">
        <f>SUMIF(Schulden!C:C,D15,Schulden!L:L)</f>
        <v/>
      </c>
    </row>
    <row r="16">
      <c r="A16" s="8">
        <f>EDATE(A15,1)</f>
        <v/>
      </c>
      <c r="B16" s="9">
        <f>SUMIFS(Schulden!L:L,Schulden!F:F,"&gt;="&amp;A16,Schulden!F:F,"&lt;"&amp;EDATE(A16,1))</f>
        <v/>
      </c>
      <c r="D16" t="inlineStr">
        <is>
          <t>Bankkredit</t>
        </is>
      </c>
      <c r="E16" s="9">
        <f>SUMIF(Schulden!C:C,D16,Schulden!L:L)</f>
        <v/>
      </c>
    </row>
    <row r="17">
      <c r="D17" t="inlineStr">
        <is>
          <t>Steuer</t>
        </is>
      </c>
      <c r="E17" s="9">
        <f>SUMIF(Schulden!C:C,D17,Schulden!L:L)</f>
        <v/>
      </c>
    </row>
    <row r="18">
      <c r="D18" t="inlineStr">
        <is>
          <t>Sozialversicherung</t>
        </is>
      </c>
      <c r="E18" s="9">
        <f>SUMIF(Schulden!C:C,D18,Schulden!L:L)</f>
        <v/>
      </c>
    </row>
    <row r="19">
      <c r="D19" t="inlineStr">
        <is>
          <t>Miete</t>
        </is>
      </c>
      <c r="E19" s="9">
        <f>SUMIF(Schulden!C:C,D19,Schulden!L:L)</f>
        <v/>
      </c>
    </row>
    <row r="20">
      <c r="D20" t="inlineStr">
        <is>
          <t>Versicherung</t>
        </is>
      </c>
      <c r="E20" s="9">
        <f>SUMIF(Schulden!C:C,D20,Schulden!L:L)</f>
        <v/>
      </c>
    </row>
    <row r="21">
      <c r="D21" t="inlineStr">
        <is>
          <t>Software/IT</t>
        </is>
      </c>
      <c r="E21" s="9">
        <f>SUMIF(Schulden!C:C,D21,Schulden!L:L)</f>
        <v/>
      </c>
    </row>
    <row r="22">
      <c r="D22" t="inlineStr">
        <is>
          <t>Hardware</t>
        </is>
      </c>
      <c r="E22" s="9">
        <f>SUMIF(Schulden!C:C,D22,Schulden!L:L)</f>
        <v/>
      </c>
    </row>
    <row r="23">
      <c r="D23" t="inlineStr">
        <is>
          <t>Privatdarlehen</t>
        </is>
      </c>
      <c r="E23" s="9">
        <f>SUMIF(Schulden!C:C,D23,Schulden!L:L)</f>
        <v/>
      </c>
    </row>
    <row r="24">
      <c r="D24" t="inlineStr">
        <is>
          <t>Catering</t>
        </is>
      </c>
      <c r="E24" s="9">
        <f>SUMIF(Schulden!C:C,D24,Schulden!L:L)</f>
        <v/>
      </c>
    </row>
    <row r="25">
      <c r="D25" t="inlineStr">
        <is>
          <t>Sonstiges</t>
        </is>
      </c>
      <c r="E25" s="9">
        <f>SUMIF(Schulden!C:C,D25,Schulden!L:L)</f>
        <v/>
      </c>
    </row>
    <row r="30">
      <c r="A30" s="10" t="inlineStr">
        <is>
          <t>Hinweis: Bitte keine unnötigen personenbezogenen Daten erfassen. Diese Vorlage speichert nur geschäftsrelevante Verbindlichkeitsdaten (DSGVO-konform).</t>
        </is>
      </c>
    </row>
    <row r="31"/>
    <row r="32"/>
  </sheetData>
  <mergeCells count="4">
    <mergeCell ref="A30:H32"/>
    <mergeCell ref="F2:H2"/>
    <mergeCell ref="A1:C3"/>
    <mergeCell ref="E1:H1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R100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28" customWidth="1" min="2" max="2"/>
    <col width="18" customWidth="1" min="3" max="3"/>
    <col width="22" customWidth="1" min="4" max="4"/>
    <col width="14" customWidth="1" min="5" max="5"/>
    <col width="14" customWidth="1" min="6" max="6"/>
    <col width="14" customWidth="1" min="7" max="7"/>
    <col width="10" customWidth="1" min="8" max="8"/>
    <col width="14" customWidth="1" min="9" max="9"/>
    <col width="14" customWidth="1" min="10" max="10"/>
    <col width="16" customWidth="1" min="11" max="11"/>
    <col width="14" customWidth="1" min="12" max="12"/>
    <col width="12" customWidth="1" min="13" max="13"/>
    <col width="16" customWidth="1" min="14" max="14"/>
    <col width="12" customWidth="1" min="15" max="15"/>
    <col width="14" customWidth="1" min="16" max="16"/>
    <col width="10" customWidth="1" min="17" max="17"/>
    <col width="24" customWidth="1" min="18" max="18"/>
  </cols>
  <sheetData>
    <row r="1">
      <c r="A1" s="11" t="inlineStr">
        <is>
          <t>ID</t>
        </is>
      </c>
      <c r="B1" s="11" t="inlineStr">
        <is>
          <t>Gläubiger</t>
        </is>
      </c>
      <c r="C1" s="11" t="inlineStr">
        <is>
          <t>Kategorie</t>
        </is>
      </c>
      <c r="D1" s="11" t="inlineStr">
        <is>
          <t>Rechnungs-/Vertrags-Nr.</t>
        </is>
      </c>
      <c r="E1" s="11" t="inlineStr">
        <is>
          <t>Buchungsdatum</t>
        </is>
      </c>
      <c r="F1" s="11" t="inlineStr">
        <is>
          <t>Fällig am</t>
        </is>
      </c>
      <c r="G1" s="11" t="inlineStr">
        <is>
          <t>Nettobetrag (€)</t>
        </is>
      </c>
      <c r="H1" s="11" t="inlineStr">
        <is>
          <t>USt-Satz (%)</t>
        </is>
      </c>
      <c r="I1" s="11" t="inlineStr">
        <is>
          <t>USt-Betrag (€)</t>
        </is>
      </c>
      <c r="J1" s="11" t="inlineStr">
        <is>
          <t>Bruttobetrag (€)</t>
        </is>
      </c>
      <c r="K1" s="11" t="inlineStr">
        <is>
          <t>Bisher bezahlt (€)</t>
        </is>
      </c>
      <c r="L1" s="11" t="inlineStr">
        <is>
          <t>Offen (€)</t>
        </is>
      </c>
      <c r="M1" s="11" t="inlineStr">
        <is>
          <t>Zinssatz p.a. (%)</t>
        </is>
      </c>
      <c r="N1" s="11" t="inlineStr">
        <is>
          <t>Monatliche Zinsen (€)</t>
        </is>
      </c>
      <c r="O1" s="11" t="inlineStr">
        <is>
          <t>Status</t>
        </is>
      </c>
      <c r="P1" s="11" t="inlineStr">
        <is>
          <t>Tage bis Fälligkeit</t>
        </is>
      </c>
      <c r="Q1" s="11" t="inlineStr">
        <is>
          <t>Überfällig</t>
        </is>
      </c>
      <c r="R1" s="11" t="inlineStr">
        <is>
          <t>Notiz</t>
        </is>
      </c>
    </row>
    <row r="2">
      <c r="A2" t="inlineStr">
        <is>
          <t>V-2025-001</t>
        </is>
      </c>
      <c r="B2" t="inlineStr">
        <is>
          <t>Würth GmbH &amp; Co. KG</t>
        </is>
      </c>
      <c r="C2" t="inlineStr">
        <is>
          <t>Lieferant</t>
        </is>
      </c>
      <c r="D2" t="inlineStr">
        <is>
          <t>R-2025-1034</t>
        </is>
      </c>
      <c r="E2" s="5" t="n">
        <v>45973</v>
      </c>
      <c r="F2" s="5" t="n">
        <v>46003</v>
      </c>
      <c r="G2" s="9" t="n">
        <v>3450</v>
      </c>
      <c r="H2" s="12" t="n">
        <v>0.19</v>
      </c>
      <c r="I2" s="9">
        <f>ROUND(G2*H2,2)</f>
        <v/>
      </c>
      <c r="J2" s="9">
        <f>G2+I2</f>
        <v/>
      </c>
      <c r="K2" s="9">
        <f>IFERROR(SUMIFS(Zahlungen!$D:$D,Zahlungen!$B:$B,$A2),0)</f>
        <v/>
      </c>
      <c r="L2" s="9">
        <f>MAX(J2-K2,0)</f>
        <v/>
      </c>
      <c r="M2" s="12" t="n">
        <v>0</v>
      </c>
      <c r="N2" s="9">
        <f>IF(M2&gt;0,ROUND(L2*M2/12,2),0)</f>
        <v/>
      </c>
      <c r="O2">
        <f>IF(L2=0,"Bezahlt",IF(K2&gt;0,"Teilbezahlt","Offen"))</f>
        <v/>
      </c>
      <c r="P2" s="13">
        <f>F2-TODAY()</f>
        <v/>
      </c>
      <c r="Q2">
        <f>IF(L2&gt;0,IF(P2&lt;0,"Ja","Nein"),"Nein")</f>
        <v/>
      </c>
      <c r="R2" t="inlineStr">
        <is>
          <t>Befestigungsmaterial Baustelle 18</t>
        </is>
      </c>
    </row>
    <row r="3">
      <c r="A3" t="inlineStr">
        <is>
          <t>V-2025-002</t>
        </is>
      </c>
      <c r="B3" t="inlineStr">
        <is>
          <t>Bosch Power Tools GmbH</t>
        </is>
      </c>
      <c r="C3" t="inlineStr">
        <is>
          <t>Lieferant</t>
        </is>
      </c>
      <c r="D3" t="inlineStr">
        <is>
          <t>BPT-2025-774</t>
        </is>
      </c>
      <c r="E3" s="5" t="n">
        <v>45955</v>
      </c>
      <c r="F3" s="5" t="n">
        <v>45985</v>
      </c>
      <c r="G3" s="9" t="n">
        <v>2980</v>
      </c>
      <c r="H3" s="12" t="n">
        <v>0.19</v>
      </c>
      <c r="I3" s="9">
        <f>ROUND(G3*H3,2)</f>
        <v/>
      </c>
      <c r="J3" s="9">
        <f>G3+I3</f>
        <v/>
      </c>
      <c r="K3" s="9">
        <f>IFERROR(SUMIFS(Zahlungen!$D:$D,Zahlungen!$B:$B,$A3),0)</f>
        <v/>
      </c>
      <c r="L3" s="9">
        <f>MAX(J3-K3,0)</f>
        <v/>
      </c>
      <c r="M3" s="12" t="n">
        <v>0</v>
      </c>
      <c r="N3" s="9">
        <f>IF(M3&gt;0,ROUND(L3*M3/12,2),0)</f>
        <v/>
      </c>
      <c r="O3">
        <f>IF(L3=0,"Bezahlt",IF(K3&gt;0,"Teilbezahlt","Offen"))</f>
        <v/>
      </c>
      <c r="P3" s="13">
        <f>F3-TODAY()</f>
        <v/>
      </c>
      <c r="Q3">
        <f>IF(L3&gt;0,IF(P3&lt;0,"Ja","Nein"),"Nein")</f>
        <v/>
      </c>
      <c r="R3" t="inlineStr">
        <is>
          <t>Akku-Werkzeuge Set</t>
        </is>
      </c>
    </row>
    <row r="4">
      <c r="A4" t="inlineStr">
        <is>
          <t>V-2025-003</t>
        </is>
      </c>
      <c r="B4" t="inlineStr">
        <is>
          <t>Telekom Deutschland GmbH</t>
        </is>
      </c>
      <c r="C4" t="inlineStr">
        <is>
          <t>Telekom</t>
        </is>
      </c>
      <c r="D4" t="inlineStr">
        <is>
          <t>T-2025-11-456</t>
        </is>
      </c>
      <c r="E4" s="5" t="n">
        <v>45971</v>
      </c>
      <c r="F4" s="5" t="n">
        <v>45985</v>
      </c>
      <c r="G4" s="9" t="n">
        <v>189.9</v>
      </c>
      <c r="H4" s="12" t="n">
        <v>0.19</v>
      </c>
      <c r="I4" s="9">
        <f>ROUND(G4*H4,2)</f>
        <v/>
      </c>
      <c r="J4" s="9">
        <f>G4+I4</f>
        <v/>
      </c>
      <c r="K4" s="9">
        <f>IFERROR(SUMIFS(Zahlungen!$D:$D,Zahlungen!$B:$B,$A4),0)</f>
        <v/>
      </c>
      <c r="L4" s="9">
        <f>MAX(J4-K4,0)</f>
        <v/>
      </c>
      <c r="M4" s="12" t="n">
        <v>0</v>
      </c>
      <c r="N4" s="9">
        <f>IF(M4&gt;0,ROUND(L4*M4/12,2),0)</f>
        <v/>
      </c>
      <c r="O4">
        <f>IF(L4=0,"Bezahlt",IF(K4&gt;0,"Teilbezahlt","Offen"))</f>
        <v/>
      </c>
      <c r="P4" s="13">
        <f>F4-TODAY()</f>
        <v/>
      </c>
      <c r="Q4">
        <f>IF(L4&gt;0,IF(P4&lt;0,"Ja","Nein"),"Nein")</f>
        <v/>
      </c>
      <c r="R4" t="inlineStr">
        <is>
          <t>Mobilfunk &amp; DSL November</t>
        </is>
      </c>
    </row>
    <row r="5">
      <c r="A5" t="inlineStr">
        <is>
          <t>V-2025-004</t>
        </is>
      </c>
      <c r="B5" t="inlineStr">
        <is>
          <t>Stadtwerke München GmbH</t>
        </is>
      </c>
      <c r="C5" t="inlineStr">
        <is>
          <t>Energie</t>
        </is>
      </c>
      <c r="D5" t="inlineStr">
        <is>
          <t>SWM-2025-1107</t>
        </is>
      </c>
      <c r="E5" s="5" t="n">
        <v>45966</v>
      </c>
      <c r="F5" s="5" t="n">
        <v>45991</v>
      </c>
      <c r="G5" s="9" t="n">
        <v>1320</v>
      </c>
      <c r="H5" s="12" t="n">
        <v>0.19</v>
      </c>
      <c r="I5" s="9">
        <f>ROUND(G5*H5,2)</f>
        <v/>
      </c>
      <c r="J5" s="9">
        <f>G5+I5</f>
        <v/>
      </c>
      <c r="K5" s="9">
        <f>IFERROR(SUMIFS(Zahlungen!$D:$D,Zahlungen!$B:$B,$A5),0)</f>
        <v/>
      </c>
      <c r="L5" s="9">
        <f>MAX(J5-K5,0)</f>
        <v/>
      </c>
      <c r="M5" s="12" t="n">
        <v>0</v>
      </c>
      <c r="N5" s="9">
        <f>IF(M5&gt;0,ROUND(L5*M5/12,2),0)</f>
        <v/>
      </c>
      <c r="O5">
        <f>IF(L5=0,"Bezahlt",IF(K5&gt;0,"Teilbezahlt","Offen"))</f>
        <v/>
      </c>
      <c r="P5" s="13">
        <f>F5-TODAY()</f>
        <v/>
      </c>
      <c r="Q5">
        <f>IF(L5&gt;0,IF(P5&lt;0,"Ja","Nein"),"Nein")</f>
        <v/>
      </c>
      <c r="R5" t="inlineStr">
        <is>
          <t>Strom Abschlag Werkstatt</t>
        </is>
      </c>
    </row>
    <row r="6">
      <c r="A6" t="inlineStr">
        <is>
          <t>V-2025-005</t>
        </is>
      </c>
      <c r="B6" t="inlineStr">
        <is>
          <t>Deutsche Leasing GmbH</t>
        </is>
      </c>
      <c r="C6" t="inlineStr">
        <is>
          <t>Leasing</t>
        </is>
      </c>
      <c r="D6" t="inlineStr">
        <is>
          <t>DL-2023-Transporter</t>
        </is>
      </c>
      <c r="E6" s="5" t="n">
        <v>45962</v>
      </c>
      <c r="F6" s="5" t="n">
        <v>45976</v>
      </c>
      <c r="G6" s="9" t="n">
        <v>390</v>
      </c>
      <c r="H6" s="12" t="n">
        <v>0.19</v>
      </c>
      <c r="I6" s="9">
        <f>ROUND(G6*H6,2)</f>
        <v/>
      </c>
      <c r="J6" s="9">
        <f>G6+I6</f>
        <v/>
      </c>
      <c r="K6" s="9">
        <f>IFERROR(SUMIFS(Zahlungen!$D:$D,Zahlungen!$B:$B,$A6),0)</f>
        <v/>
      </c>
      <c r="L6" s="9">
        <f>MAX(J6-K6,0)</f>
        <v/>
      </c>
      <c r="M6" s="12" t="n">
        <v>0</v>
      </c>
      <c r="N6" s="9">
        <f>IF(M6&gt;0,ROUND(L6*M6/12,2),0)</f>
        <v/>
      </c>
      <c r="O6">
        <f>IF(L6=0,"Bezahlt",IF(K6&gt;0,"Teilbezahlt","Offen"))</f>
        <v/>
      </c>
      <c r="P6" s="13">
        <f>F6-TODAY()</f>
        <v/>
      </c>
      <c r="Q6">
        <f>IF(L6&gt;0,IF(P6&lt;0,"Ja","Nein"),"Nein")</f>
        <v/>
      </c>
      <c r="R6" t="inlineStr">
        <is>
          <t>Leasingrate Transporter</t>
        </is>
      </c>
    </row>
    <row r="7">
      <c r="A7" t="inlineStr">
        <is>
          <t>V-2025-006</t>
        </is>
      </c>
      <c r="B7" t="inlineStr">
        <is>
          <t>Kreissparkasse München</t>
        </is>
      </c>
      <c r="C7" t="inlineStr">
        <is>
          <t>Bankkredit</t>
        </is>
      </c>
      <c r="D7" t="inlineStr">
        <is>
          <t>KSM-2019-1-Instal11</t>
        </is>
      </c>
      <c r="E7" s="5" t="n">
        <v>45962</v>
      </c>
      <c r="F7" s="5" t="n">
        <v>45991</v>
      </c>
      <c r="G7" s="9" t="n">
        <v>2100</v>
      </c>
      <c r="H7" s="12" t="n">
        <v>0</v>
      </c>
      <c r="I7" s="9">
        <f>ROUND(G7*H7,2)</f>
        <v/>
      </c>
      <c r="J7" s="9">
        <f>G7+I7</f>
        <v/>
      </c>
      <c r="K7" s="9">
        <f>IFERROR(SUMIFS(Zahlungen!$D:$D,Zahlungen!$B:$B,$A7),0)</f>
        <v/>
      </c>
      <c r="L7" s="9">
        <f>MAX(J7-K7,0)</f>
        <v/>
      </c>
      <c r="M7" s="12" t="n">
        <v>0.042</v>
      </c>
      <c r="N7" s="9">
        <f>IF(M7&gt;0,ROUND(L7*M7/12,2),0)</f>
        <v/>
      </c>
      <c r="O7">
        <f>IF(L7=0,"Bezahlt",IF(K7&gt;0,"Teilbezahlt","Offen"))</f>
        <v/>
      </c>
      <c r="P7" s="13">
        <f>F7-TODAY()</f>
        <v/>
      </c>
      <c r="Q7">
        <f>IF(L7&gt;0,IF(P7&lt;0,"Ja","Nein"),"Nein")</f>
        <v/>
      </c>
      <c r="R7" t="inlineStr">
        <is>
          <t>Kreditrate Nr. 11</t>
        </is>
      </c>
    </row>
    <row r="8">
      <c r="A8" t="inlineStr">
        <is>
          <t>V-2025-007</t>
        </is>
      </c>
      <c r="B8" t="inlineStr">
        <is>
          <t>Finanzamt München</t>
        </is>
      </c>
      <c r="C8" t="inlineStr">
        <is>
          <t>Steuer</t>
        </is>
      </c>
      <c r="D8" t="inlineStr">
        <is>
          <t>UST-VA-10/2025</t>
        </is>
      </c>
      <c r="E8" s="5" t="n">
        <v>45971</v>
      </c>
      <c r="F8" s="5" t="n">
        <v>46001</v>
      </c>
      <c r="G8" s="9" t="n">
        <v>8750</v>
      </c>
      <c r="H8" s="12" t="n">
        <v>0</v>
      </c>
      <c r="I8" s="9">
        <f>ROUND(G8*H8,2)</f>
        <v/>
      </c>
      <c r="J8" s="9">
        <f>G8+I8</f>
        <v/>
      </c>
      <c r="K8" s="9">
        <f>IFERROR(SUMIFS(Zahlungen!$D:$D,Zahlungen!$B:$B,$A8),0)</f>
        <v/>
      </c>
      <c r="L8" s="9">
        <f>MAX(J8-K8,0)</f>
        <v/>
      </c>
      <c r="M8" s="12" t="n">
        <v>0</v>
      </c>
      <c r="N8" s="9">
        <f>IF(M8&gt;0,ROUND(L8*M8/12,2),0)</f>
        <v/>
      </c>
      <c r="O8">
        <f>IF(L8=0,"Bezahlt",IF(K8&gt;0,"Teilbezahlt","Offen"))</f>
        <v/>
      </c>
      <c r="P8" s="13">
        <f>F8-TODAY()</f>
        <v/>
      </c>
      <c r="Q8">
        <f>IF(L8&gt;0,IF(P8&lt;0,"Ja","Nein"),"Nein")</f>
        <v/>
      </c>
      <c r="R8" t="inlineStr">
        <is>
          <t>USt-Voranmeldung Okt 2025</t>
        </is>
      </c>
    </row>
    <row r="9">
      <c r="A9" t="inlineStr">
        <is>
          <t>V-2025-008</t>
        </is>
      </c>
      <c r="B9" t="inlineStr">
        <is>
          <t>AOK Bayern</t>
        </is>
      </c>
      <c r="C9" t="inlineStr">
        <is>
          <t>Sozialversicherung</t>
        </is>
      </c>
      <c r="D9" t="inlineStr">
        <is>
          <t>SV-2025-11</t>
        </is>
      </c>
      <c r="E9" s="5" t="n">
        <v>45989</v>
      </c>
      <c r="F9" s="5" t="n">
        <v>46006</v>
      </c>
      <c r="G9" s="9" t="n">
        <v>4380</v>
      </c>
      <c r="H9" s="12" t="n">
        <v>0</v>
      </c>
      <c r="I9" s="9">
        <f>ROUND(G9*H9,2)</f>
        <v/>
      </c>
      <c r="J9" s="9">
        <f>G9+I9</f>
        <v/>
      </c>
      <c r="K9" s="9">
        <f>IFERROR(SUMIFS(Zahlungen!$D:$D,Zahlungen!$B:$B,$A9),0)</f>
        <v/>
      </c>
      <c r="L9" s="9">
        <f>MAX(J9-K9,0)</f>
        <v/>
      </c>
      <c r="M9" s="12" t="n">
        <v>0</v>
      </c>
      <c r="N9" s="9">
        <f>IF(M9&gt;0,ROUND(L9*M9/12,2),0)</f>
        <v/>
      </c>
      <c r="O9">
        <f>IF(L9=0,"Bezahlt",IF(K9&gt;0,"Teilbezahlt","Offen"))</f>
        <v/>
      </c>
      <c r="P9" s="13">
        <f>F9-TODAY()</f>
        <v/>
      </c>
      <c r="Q9">
        <f>IF(L9&gt;0,IF(P9&lt;0,"Ja","Nein"),"Nein")</f>
        <v/>
      </c>
      <c r="R9" t="inlineStr">
        <is>
          <t>Beiträge November</t>
        </is>
      </c>
    </row>
    <row r="10">
      <c r="A10" t="inlineStr">
        <is>
          <t>V-2025-009</t>
        </is>
      </c>
      <c r="B10" t="inlineStr">
        <is>
          <t>DATEV eG</t>
        </is>
      </c>
      <c r="C10" t="inlineStr">
        <is>
          <t>Software/IT</t>
        </is>
      </c>
      <c r="D10" t="inlineStr">
        <is>
          <t>DATEV-2025-11</t>
        </is>
      </c>
      <c r="E10" s="5" t="n">
        <v>45991</v>
      </c>
      <c r="F10" s="5" t="n">
        <v>46005</v>
      </c>
      <c r="G10" s="9" t="n">
        <v>245</v>
      </c>
      <c r="H10" s="12" t="n">
        <v>0.19</v>
      </c>
      <c r="I10" s="9">
        <f>ROUND(G10*H10,2)</f>
        <v/>
      </c>
      <c r="J10" s="9">
        <f>G10+I10</f>
        <v/>
      </c>
      <c r="K10" s="9">
        <f>IFERROR(SUMIFS(Zahlungen!$D:$D,Zahlungen!$B:$B,$A10),0)</f>
        <v/>
      </c>
      <c r="L10" s="9">
        <f>MAX(J10-K10,0)</f>
        <v/>
      </c>
      <c r="M10" s="12" t="n">
        <v>0</v>
      </c>
      <c r="N10" s="9">
        <f>IF(M10&gt;0,ROUND(L10*M10/12,2),0)</f>
        <v/>
      </c>
      <c r="O10">
        <f>IF(L10=0,"Bezahlt",IF(K10&gt;0,"Teilbezahlt","Offen"))</f>
        <v/>
      </c>
      <c r="P10" s="13">
        <f>F10-TODAY()</f>
        <v/>
      </c>
      <c r="Q10">
        <f>IF(L10&gt;0,IF(P10&lt;0,"Ja","Nein"),"Nein")</f>
        <v/>
      </c>
      <c r="R10" t="inlineStr">
        <is>
          <t>Softwarelizenz</t>
        </is>
      </c>
    </row>
    <row r="11">
      <c r="A11" t="inlineStr">
        <is>
          <t>V-2025-010</t>
        </is>
      </c>
      <c r="B11" t="inlineStr">
        <is>
          <t>Mietservice GmbH</t>
        </is>
      </c>
      <c r="C11" t="inlineStr">
        <is>
          <t>Miete</t>
        </is>
      </c>
      <c r="D11" t="inlineStr">
        <is>
          <t>MIETE-2025-12</t>
        </is>
      </c>
      <c r="E11" s="5" t="n">
        <v>45992</v>
      </c>
      <c r="F11" s="5" t="n">
        <v>45994</v>
      </c>
      <c r="G11" s="9" t="n">
        <v>2800</v>
      </c>
      <c r="H11" s="12" t="n">
        <v>0.19</v>
      </c>
      <c r="I11" s="9">
        <f>ROUND(G11*H11,2)</f>
        <v/>
      </c>
      <c r="J11" s="9">
        <f>G11+I11</f>
        <v/>
      </c>
      <c r="K11" s="9">
        <f>IFERROR(SUMIFS(Zahlungen!$D:$D,Zahlungen!$B:$B,$A11),0)</f>
        <v/>
      </c>
      <c r="L11" s="9">
        <f>MAX(J11-K11,0)</f>
        <v/>
      </c>
      <c r="M11" s="12" t="n">
        <v>0</v>
      </c>
      <c r="N11" s="9">
        <f>IF(M11&gt;0,ROUND(L11*M11/12,2),0)</f>
        <v/>
      </c>
      <c r="O11">
        <f>IF(L11=0,"Bezahlt",IF(K11&gt;0,"Teilbezahlt","Offen"))</f>
        <v/>
      </c>
      <c r="P11" s="13">
        <f>F11-TODAY()</f>
        <v/>
      </c>
      <c r="Q11">
        <f>IF(L11&gt;0,IF(P11&lt;0,"Ja","Nein"),"Nein")</f>
        <v/>
      </c>
      <c r="R11" t="inlineStr">
        <is>
          <t>Büro-/Lager-Miete Dezember</t>
        </is>
      </c>
    </row>
    <row r="12">
      <c r="A12" t="inlineStr">
        <is>
          <t>V-2025-011</t>
        </is>
      </c>
      <c r="B12" t="inlineStr">
        <is>
          <t>BMW Bank GmbH</t>
        </is>
      </c>
      <c r="C12" t="inlineStr">
        <is>
          <t>Leasing</t>
        </is>
      </c>
      <c r="D12" t="inlineStr">
        <is>
          <t>Leasing-2022-5er</t>
        </is>
      </c>
      <c r="E12" s="5" t="n">
        <v>45992</v>
      </c>
      <c r="F12" s="5" t="n">
        <v>46011</v>
      </c>
      <c r="G12" s="9" t="n">
        <v>520</v>
      </c>
      <c r="H12" s="12" t="n">
        <v>0.19</v>
      </c>
      <c r="I12" s="9">
        <f>ROUND(G12*H12,2)</f>
        <v/>
      </c>
      <c r="J12" s="9">
        <f>G12+I12</f>
        <v/>
      </c>
      <c r="K12" s="9">
        <f>IFERROR(SUMIFS(Zahlungen!$D:$D,Zahlungen!$B:$B,$A12),0)</f>
        <v/>
      </c>
      <c r="L12" s="9">
        <f>MAX(J12-K12,0)</f>
        <v/>
      </c>
      <c r="M12" s="12" t="n">
        <v>0</v>
      </c>
      <c r="N12" s="9">
        <f>IF(M12&gt;0,ROUND(L12*M12/12,2),0)</f>
        <v/>
      </c>
      <c r="O12">
        <f>IF(L12=0,"Bezahlt",IF(K12&gt;0,"Teilbezahlt","Offen"))</f>
        <v/>
      </c>
      <c r="P12" s="13">
        <f>F12-TODAY()</f>
        <v/>
      </c>
      <c r="Q12">
        <f>IF(L12&gt;0,IF(P12&lt;0,"Ja","Nein"),"Nein")</f>
        <v/>
      </c>
      <c r="R12" t="inlineStr">
        <is>
          <t>Leasingrate PKW</t>
        </is>
      </c>
    </row>
    <row r="13">
      <c r="A13" t="inlineStr">
        <is>
          <t>V-2025-012</t>
        </is>
      </c>
      <c r="B13" t="inlineStr">
        <is>
          <t>Hornbach Profi Service</t>
        </is>
      </c>
      <c r="C13" t="inlineStr">
        <is>
          <t>Lieferant</t>
        </is>
      </c>
      <c r="D13" t="inlineStr">
        <is>
          <t>HOR-2025-987</t>
        </is>
      </c>
      <c r="E13" s="5" t="n">
        <v>45983</v>
      </c>
      <c r="F13" s="5" t="n">
        <v>46013</v>
      </c>
      <c r="G13" s="9" t="n">
        <v>1150</v>
      </c>
      <c r="H13" s="12" t="n">
        <v>0.19</v>
      </c>
      <c r="I13" s="9">
        <f>ROUND(G13*H13,2)</f>
        <v/>
      </c>
      <c r="J13" s="9">
        <f>G13+I13</f>
        <v/>
      </c>
      <c r="K13" s="9">
        <f>IFERROR(SUMIFS(Zahlungen!$D:$D,Zahlungen!$B:$B,$A13),0)</f>
        <v/>
      </c>
      <c r="L13" s="9">
        <f>MAX(J13-K13,0)</f>
        <v/>
      </c>
      <c r="M13" s="12" t="n">
        <v>0</v>
      </c>
      <c r="N13" s="9">
        <f>IF(M13&gt;0,ROUND(L13*M13/12,2),0)</f>
        <v/>
      </c>
      <c r="O13">
        <f>IF(L13=0,"Bezahlt",IF(K13&gt;0,"Teilbezahlt","Offen"))</f>
        <v/>
      </c>
      <c r="P13" s="13">
        <f>F13-TODAY()</f>
        <v/>
      </c>
      <c r="Q13">
        <f>IF(L13&gt;0,IF(P13&lt;0,"Ja","Nein"),"Nein")</f>
        <v/>
      </c>
      <c r="R13" t="inlineStr">
        <is>
          <t>Baumaterial Trockenbau</t>
        </is>
      </c>
    </row>
    <row r="14">
      <c r="A14" t="inlineStr">
        <is>
          <t>V-2025-013</t>
        </is>
      </c>
      <c r="B14" t="inlineStr">
        <is>
          <t>Vattenfall Europe Sales GmbH</t>
        </is>
      </c>
      <c r="C14" t="inlineStr">
        <is>
          <t>Energie</t>
        </is>
      </c>
      <c r="D14" t="inlineStr">
        <is>
          <t>VAT-2025-12</t>
        </is>
      </c>
      <c r="E14" s="5" t="n">
        <v>45993</v>
      </c>
      <c r="F14" s="5" t="n">
        <v>46008</v>
      </c>
      <c r="G14" s="9" t="n">
        <v>980</v>
      </c>
      <c r="H14" s="12" t="n">
        <v>0.19</v>
      </c>
      <c r="I14" s="9">
        <f>ROUND(G14*H14,2)</f>
        <v/>
      </c>
      <c r="J14" s="9">
        <f>G14+I14</f>
        <v/>
      </c>
      <c r="K14" s="9">
        <f>IFERROR(SUMIFS(Zahlungen!$D:$D,Zahlungen!$B:$B,$A14),0)</f>
        <v/>
      </c>
      <c r="L14" s="9">
        <f>MAX(J14-K14,0)</f>
        <v/>
      </c>
      <c r="M14" s="12" t="n">
        <v>0</v>
      </c>
      <c r="N14" s="9">
        <f>IF(M14&gt;0,ROUND(L14*M14/12,2),0)</f>
        <v/>
      </c>
      <c r="O14">
        <f>IF(L14=0,"Bezahlt",IF(K14&gt;0,"Teilbezahlt","Offen"))</f>
        <v/>
      </c>
      <c r="P14" s="13">
        <f>F14-TODAY()</f>
        <v/>
      </c>
      <c r="Q14">
        <f>IF(L14&gt;0,IF(P14&lt;0,"Ja","Nein"),"Nein")</f>
        <v/>
      </c>
      <c r="R14" t="inlineStr">
        <is>
          <t>Strom Abschlag Dezember</t>
        </is>
      </c>
    </row>
    <row r="15">
      <c r="A15" t="inlineStr">
        <is>
          <t>V-2025-014</t>
        </is>
      </c>
      <c r="B15" t="inlineStr">
        <is>
          <t>Metzgerei Huber e.K.</t>
        </is>
      </c>
      <c r="C15" t="inlineStr">
        <is>
          <t>Catering</t>
        </is>
      </c>
      <c r="D15" t="inlineStr">
        <is>
          <t>CAT-2025-12</t>
        </is>
      </c>
      <c r="E15" s="5" t="n">
        <v>45996</v>
      </c>
      <c r="F15" s="5" t="n">
        <v>46011</v>
      </c>
      <c r="G15" s="9" t="n">
        <v>620</v>
      </c>
      <c r="H15" s="12" t="n">
        <v>0.07000000000000001</v>
      </c>
      <c r="I15" s="9">
        <f>ROUND(G15*H15,2)</f>
        <v/>
      </c>
      <c r="J15" s="9">
        <f>G15+I15</f>
        <v/>
      </c>
      <c r="K15" s="9">
        <f>IFERROR(SUMIFS(Zahlungen!$D:$D,Zahlungen!$B:$B,$A15),0)</f>
        <v/>
      </c>
      <c r="L15" s="9">
        <f>MAX(J15-K15,0)</f>
        <v/>
      </c>
      <c r="M15" s="12" t="n">
        <v>0</v>
      </c>
      <c r="N15" s="9">
        <f>IF(M15&gt;0,ROUND(L15*M15/12,2),0)</f>
        <v/>
      </c>
      <c r="O15">
        <f>IF(L15=0,"Bezahlt",IF(K15&gt;0,"Teilbezahlt","Offen"))</f>
        <v/>
      </c>
      <c r="P15" s="13">
        <f>F15-TODAY()</f>
        <v/>
      </c>
      <c r="Q15">
        <f>IF(L15&gt;0,IF(P15&lt;0,"Ja","Nein"),"Nein")</f>
        <v/>
      </c>
      <c r="R15" t="inlineStr">
        <is>
          <t>Catering Weihnachtsfeier</t>
        </is>
      </c>
    </row>
    <row r="16">
      <c r="A16" t="inlineStr">
        <is>
          <t>V-2025-015</t>
        </is>
      </c>
      <c r="B16" t="inlineStr">
        <is>
          <t>Privatdarlehen Gesellschafter</t>
        </is>
      </c>
      <c r="C16" t="inlineStr">
        <is>
          <t>Privatdarlehen</t>
        </is>
      </c>
      <c r="D16" t="inlineStr">
        <is>
          <t>PD-2024-01</t>
        </is>
      </c>
      <c r="E16" s="5" t="n">
        <v>45658</v>
      </c>
      <c r="F16" s="5" t="n">
        <v>46022</v>
      </c>
      <c r="G16" s="9" t="n">
        <v>10000</v>
      </c>
      <c r="H16" s="12" t="n">
        <v>0</v>
      </c>
      <c r="I16" s="9">
        <f>ROUND(G16*H16,2)</f>
        <v/>
      </c>
      <c r="J16" s="9">
        <f>G16+I16</f>
        <v/>
      </c>
      <c r="K16" s="9">
        <f>IFERROR(SUMIFS(Zahlungen!$D:$D,Zahlungen!$B:$B,$A16),0)</f>
        <v/>
      </c>
      <c r="L16" s="9">
        <f>MAX(J16-K16,0)</f>
        <v/>
      </c>
      <c r="M16" s="12" t="n">
        <v>0.025</v>
      </c>
      <c r="N16" s="9">
        <f>IF(M16&gt;0,ROUND(L16*M16/12,2),0)</f>
        <v/>
      </c>
      <c r="O16">
        <f>IF(L16=0,"Bezahlt",IF(K16&gt;0,"Teilbezahlt","Offen"))</f>
        <v/>
      </c>
      <c r="P16" s="13">
        <f>F16-TODAY()</f>
        <v/>
      </c>
      <c r="Q16">
        <f>IF(L16&gt;0,IF(P16&lt;0,"Ja","Nein"),"Nein")</f>
        <v/>
      </c>
      <c r="R16" t="inlineStr">
        <is>
          <t>Tilgungsrate Jahresende</t>
        </is>
      </c>
    </row>
    <row r="17">
      <c r="A17" t="inlineStr">
        <is>
          <t>V-2025-016</t>
        </is>
      </c>
      <c r="B17" t="inlineStr">
        <is>
          <t>Würth GmbH &amp; Co. KG</t>
        </is>
      </c>
      <c r="C17" t="inlineStr">
        <is>
          <t>Lieferant</t>
        </is>
      </c>
      <c r="D17" t="inlineStr">
        <is>
          <t>R-2025-1188</t>
        </is>
      </c>
      <c r="E17" s="5" t="n">
        <v>45992</v>
      </c>
      <c r="F17" s="5" t="n">
        <v>46021</v>
      </c>
      <c r="G17" s="9" t="n">
        <v>1980</v>
      </c>
      <c r="H17" s="12" t="n">
        <v>0.19</v>
      </c>
      <c r="I17" s="9">
        <f>ROUND(G17*H17,2)</f>
        <v/>
      </c>
      <c r="J17" s="9">
        <f>G17+I17</f>
        <v/>
      </c>
      <c r="K17" s="9">
        <f>IFERROR(SUMIFS(Zahlungen!$D:$D,Zahlungen!$B:$B,$A17),0)</f>
        <v/>
      </c>
      <c r="L17" s="9">
        <f>MAX(J17-K17,0)</f>
        <v/>
      </c>
      <c r="M17" s="12" t="n">
        <v>0</v>
      </c>
      <c r="N17" s="9">
        <f>IF(M17&gt;0,ROUND(L17*M17/12,2),0)</f>
        <v/>
      </c>
      <c r="O17">
        <f>IF(L17=0,"Bezahlt",IF(K17&gt;0,"Teilbezahlt","Offen"))</f>
        <v/>
      </c>
      <c r="P17" s="13">
        <f>F17-TODAY()</f>
        <v/>
      </c>
      <c r="Q17">
        <f>IF(L17&gt;0,IF(P17&lt;0,"Ja","Nein"),"Nein")</f>
        <v/>
      </c>
      <c r="R17" t="inlineStr">
        <is>
          <t>Maschinenzubehör</t>
        </is>
      </c>
    </row>
    <row r="18">
      <c r="A18" t="inlineStr">
        <is>
          <t>V-2025-017</t>
        </is>
      </c>
      <c r="B18" t="inlineStr">
        <is>
          <t>DHL Paket GmbH</t>
        </is>
      </c>
      <c r="C18" t="inlineStr">
        <is>
          <t>Logistik</t>
        </is>
      </c>
      <c r="D18" t="inlineStr">
        <is>
          <t>DHL-2025-11</t>
        </is>
      </c>
      <c r="E18" s="5" t="n">
        <v>45986</v>
      </c>
      <c r="F18" s="5" t="n">
        <v>46001</v>
      </c>
      <c r="G18" s="9" t="n">
        <v>165</v>
      </c>
      <c r="H18" s="12" t="n">
        <v>0.19</v>
      </c>
      <c r="I18" s="9">
        <f>ROUND(G18*H18,2)</f>
        <v/>
      </c>
      <c r="J18" s="9">
        <f>G18+I18</f>
        <v/>
      </c>
      <c r="K18" s="9">
        <f>IFERROR(SUMIFS(Zahlungen!$D:$D,Zahlungen!$B:$B,$A18),0)</f>
        <v/>
      </c>
      <c r="L18" s="9">
        <f>MAX(J18-K18,0)</f>
        <v/>
      </c>
      <c r="M18" s="12" t="n">
        <v>0</v>
      </c>
      <c r="N18" s="9">
        <f>IF(M18&gt;0,ROUND(L18*M18/12,2),0)</f>
        <v/>
      </c>
      <c r="O18">
        <f>IF(L18=0,"Bezahlt",IF(K18&gt;0,"Teilbezahlt","Offen"))</f>
        <v/>
      </c>
      <c r="P18" s="13">
        <f>F18-TODAY()</f>
        <v/>
      </c>
      <c r="Q18">
        <f>IF(L18&gt;0,IF(P18&lt;0,"Ja","Nein"),"Nein")</f>
        <v/>
      </c>
      <c r="R18" t="inlineStr">
        <is>
          <t>Versand November</t>
        </is>
      </c>
    </row>
    <row r="19">
      <c r="A19" t="inlineStr">
        <is>
          <t>V-2025-018</t>
        </is>
      </c>
      <c r="B19" t="inlineStr">
        <is>
          <t>Apple Distribution International Ltd.</t>
        </is>
      </c>
      <c r="C19" t="inlineStr">
        <is>
          <t>Hardware</t>
        </is>
      </c>
      <c r="D19" t="inlineStr">
        <is>
          <t>APP-2025-1129</t>
        </is>
      </c>
      <c r="E19" s="5" t="n">
        <v>45990</v>
      </c>
      <c r="F19" s="5" t="n">
        <v>46004</v>
      </c>
      <c r="G19" s="9" t="n">
        <v>1499</v>
      </c>
      <c r="H19" s="12" t="n">
        <v>0.19</v>
      </c>
      <c r="I19" s="9">
        <f>ROUND(G19*H19,2)</f>
        <v/>
      </c>
      <c r="J19" s="9">
        <f>G19+I19</f>
        <v/>
      </c>
      <c r="K19" s="9">
        <f>IFERROR(SUMIFS(Zahlungen!$D:$D,Zahlungen!$B:$B,$A19),0)</f>
        <v/>
      </c>
      <c r="L19" s="9">
        <f>MAX(J19-K19,0)</f>
        <v/>
      </c>
      <c r="M19" s="12" t="n">
        <v>0</v>
      </c>
      <c r="N19" s="9">
        <f>IF(M19&gt;0,ROUND(L19*M19/12,2),0)</f>
        <v/>
      </c>
      <c r="O19">
        <f>IF(L19=0,"Bezahlt",IF(K19&gt;0,"Teilbezahlt","Offen"))</f>
        <v/>
      </c>
      <c r="P19" s="13">
        <f>F19-TODAY()</f>
        <v/>
      </c>
      <c r="Q19">
        <f>IF(L19&gt;0,IF(P19&lt;0,"Ja","Nein"),"Nein")</f>
        <v/>
      </c>
      <c r="R19" t="inlineStr">
        <is>
          <t>MacBook für Bauleitung</t>
        </is>
      </c>
    </row>
    <row r="20">
      <c r="A20" t="inlineStr">
        <is>
          <t>V-2025-019</t>
        </is>
      </c>
      <c r="B20" t="inlineStr">
        <is>
          <t>Hagebau Handels GmbH</t>
        </is>
      </c>
      <c r="C20" t="inlineStr">
        <is>
          <t>Lieferant</t>
        </is>
      </c>
      <c r="D20" t="inlineStr">
        <is>
          <t>HAG-2025-1202</t>
        </is>
      </c>
      <c r="E20" s="5" t="n">
        <v>45993</v>
      </c>
      <c r="F20" s="5" t="n">
        <v>46024</v>
      </c>
      <c r="G20" s="9" t="n">
        <v>2350</v>
      </c>
      <c r="H20" s="12" t="n">
        <v>0.19</v>
      </c>
      <c r="I20" s="9">
        <f>ROUND(G20*H20,2)</f>
        <v/>
      </c>
      <c r="J20" s="9">
        <f>G20+I20</f>
        <v/>
      </c>
      <c r="K20" s="9">
        <f>IFERROR(SUMIFS(Zahlungen!$D:$D,Zahlungen!$B:$B,$A20),0)</f>
        <v/>
      </c>
      <c r="L20" s="9">
        <f>MAX(J20-K20,0)</f>
        <v/>
      </c>
      <c r="M20" s="12" t="n">
        <v>0</v>
      </c>
      <c r="N20" s="9">
        <f>IF(M20&gt;0,ROUND(L20*M20/12,2),0)</f>
        <v/>
      </c>
      <c r="O20">
        <f>IF(L20=0,"Bezahlt",IF(K20&gt;0,"Teilbezahlt","Offen"))</f>
        <v/>
      </c>
      <c r="P20" s="13">
        <f>F20-TODAY()</f>
        <v/>
      </c>
      <c r="Q20">
        <f>IF(L20&gt;0,IF(P20&lt;0,"Ja","Nein"),"Nein")</f>
        <v/>
      </c>
      <c r="R20" t="inlineStr">
        <is>
          <t>Bauholz Bestellung</t>
        </is>
      </c>
    </row>
    <row r="21">
      <c r="A21" t="inlineStr">
        <is>
          <t>V-2025-020</t>
        </is>
      </c>
      <c r="B21" t="inlineStr">
        <is>
          <t>Kreissparkasse München</t>
        </is>
      </c>
      <c r="C21" t="inlineStr">
        <is>
          <t>Bankkredit</t>
        </is>
      </c>
      <c r="D21" t="inlineStr">
        <is>
          <t>KSM-2019-1-Instal12</t>
        </is>
      </c>
      <c r="E21" s="5" t="n">
        <v>45992</v>
      </c>
      <c r="F21" s="5" t="n">
        <v>46021</v>
      </c>
      <c r="G21" s="9" t="n">
        <v>2100</v>
      </c>
      <c r="H21" s="12" t="n">
        <v>0</v>
      </c>
      <c r="I21" s="9">
        <f>ROUND(G21*H21,2)</f>
        <v/>
      </c>
      <c r="J21" s="9">
        <f>G21+I21</f>
        <v/>
      </c>
      <c r="K21" s="9">
        <f>IFERROR(SUMIFS(Zahlungen!$D:$D,Zahlungen!$B:$B,$A21),0)</f>
        <v/>
      </c>
      <c r="L21" s="9">
        <f>MAX(J21-K21,0)</f>
        <v/>
      </c>
      <c r="M21" s="12" t="n">
        <v>0.042</v>
      </c>
      <c r="N21" s="9">
        <f>IF(M21&gt;0,ROUND(L21*M21/12,2),0)</f>
        <v/>
      </c>
      <c r="O21">
        <f>IF(L21=0,"Bezahlt",IF(K21&gt;0,"Teilbezahlt","Offen"))</f>
        <v/>
      </c>
      <c r="P21" s="13">
        <f>F21-TODAY()</f>
        <v/>
      </c>
      <c r="Q21">
        <f>IF(L21&gt;0,IF(P21&lt;0,"Ja","Nein"),"Nein")</f>
        <v/>
      </c>
      <c r="R21" t="inlineStr">
        <is>
          <t>Kreditrate Nr. 12</t>
        </is>
      </c>
    </row>
    <row r="22">
      <c r="I22" s="9">
        <f>ROUND(G22*H22,2)</f>
        <v/>
      </c>
      <c r="J22" s="9">
        <f>G22+I22</f>
        <v/>
      </c>
      <c r="K22" s="9">
        <f>IFERROR(SUMIFS(Zahlungen!$D:$D,Zahlungen!$B:$B,$A22),0)</f>
        <v/>
      </c>
      <c r="L22" s="9">
        <f>MAX(J22-K22,0)</f>
        <v/>
      </c>
      <c r="N22" s="9">
        <f>IF(M22&gt;0,ROUND(L22*M22/12,2),0)</f>
        <v/>
      </c>
      <c r="O22">
        <f>IF(L22=0,"Bezahlt",IF(K22&gt;0,"Teilbezahlt","Offen"))</f>
        <v/>
      </c>
      <c r="P22" s="13">
        <f>F22-TODAY()</f>
        <v/>
      </c>
      <c r="Q22">
        <f>IF(L22&gt;0,IF(P22&lt;0,"Ja","Nein"),"Nein")</f>
        <v/>
      </c>
    </row>
    <row r="23">
      <c r="I23" s="9">
        <f>ROUND(G23*H23,2)</f>
        <v/>
      </c>
      <c r="J23" s="9">
        <f>G23+I23</f>
        <v/>
      </c>
      <c r="K23" s="9">
        <f>IFERROR(SUMIFS(Zahlungen!$D:$D,Zahlungen!$B:$B,$A23),0)</f>
        <v/>
      </c>
      <c r="L23" s="9">
        <f>MAX(J23-K23,0)</f>
        <v/>
      </c>
      <c r="N23" s="9">
        <f>IF(M23&gt;0,ROUND(L23*M23/12,2),0)</f>
        <v/>
      </c>
      <c r="O23">
        <f>IF(L23=0,"Bezahlt",IF(K23&gt;0,"Teilbezahlt","Offen"))</f>
        <v/>
      </c>
      <c r="P23" s="13">
        <f>F23-TODAY()</f>
        <v/>
      </c>
      <c r="Q23">
        <f>IF(L23&gt;0,IF(P23&lt;0,"Ja","Nein"),"Nein")</f>
        <v/>
      </c>
    </row>
    <row r="24">
      <c r="I24" s="9">
        <f>ROUND(G24*H24,2)</f>
        <v/>
      </c>
      <c r="J24" s="9">
        <f>G24+I24</f>
        <v/>
      </c>
      <c r="K24" s="9">
        <f>IFERROR(SUMIFS(Zahlungen!$D:$D,Zahlungen!$B:$B,$A24),0)</f>
        <v/>
      </c>
      <c r="L24" s="9">
        <f>MAX(J24-K24,0)</f>
        <v/>
      </c>
      <c r="N24" s="9">
        <f>IF(M24&gt;0,ROUND(L24*M24/12,2),0)</f>
        <v/>
      </c>
      <c r="O24">
        <f>IF(L24=0,"Bezahlt",IF(K24&gt;0,"Teilbezahlt","Offen"))</f>
        <v/>
      </c>
      <c r="P24" s="13">
        <f>F24-TODAY()</f>
        <v/>
      </c>
      <c r="Q24">
        <f>IF(L24&gt;0,IF(P24&lt;0,"Ja","Nein"),"Nein")</f>
        <v/>
      </c>
    </row>
    <row r="25">
      <c r="I25" s="9">
        <f>ROUND(G25*H25,2)</f>
        <v/>
      </c>
      <c r="J25" s="9">
        <f>G25+I25</f>
        <v/>
      </c>
      <c r="K25" s="9">
        <f>IFERROR(SUMIFS(Zahlungen!$D:$D,Zahlungen!$B:$B,$A25),0)</f>
        <v/>
      </c>
      <c r="L25" s="9">
        <f>MAX(J25-K25,0)</f>
        <v/>
      </c>
      <c r="N25" s="9">
        <f>IF(M25&gt;0,ROUND(L25*M25/12,2),0)</f>
        <v/>
      </c>
      <c r="O25">
        <f>IF(L25=0,"Bezahlt",IF(K25&gt;0,"Teilbezahlt","Offen"))</f>
        <v/>
      </c>
      <c r="P25" s="13">
        <f>F25-TODAY()</f>
        <v/>
      </c>
      <c r="Q25">
        <f>IF(L25&gt;0,IF(P25&lt;0,"Ja","Nein"),"Nein")</f>
        <v/>
      </c>
    </row>
    <row r="26">
      <c r="I26" s="9">
        <f>ROUND(G26*H26,2)</f>
        <v/>
      </c>
      <c r="J26" s="9">
        <f>G26+I26</f>
        <v/>
      </c>
      <c r="K26" s="9">
        <f>IFERROR(SUMIFS(Zahlungen!$D:$D,Zahlungen!$B:$B,$A26),0)</f>
        <v/>
      </c>
      <c r="L26" s="9">
        <f>MAX(J26-K26,0)</f>
        <v/>
      </c>
      <c r="N26" s="9">
        <f>IF(M26&gt;0,ROUND(L26*M26/12,2),0)</f>
        <v/>
      </c>
      <c r="O26">
        <f>IF(L26=0,"Bezahlt",IF(K26&gt;0,"Teilbezahlt","Offen"))</f>
        <v/>
      </c>
      <c r="P26" s="13">
        <f>F26-TODAY()</f>
        <v/>
      </c>
      <c r="Q26">
        <f>IF(L26&gt;0,IF(P26&lt;0,"Ja","Nein"),"Nein")</f>
        <v/>
      </c>
    </row>
    <row r="27">
      <c r="I27" s="9">
        <f>ROUND(G27*H27,2)</f>
        <v/>
      </c>
      <c r="J27" s="9">
        <f>G27+I27</f>
        <v/>
      </c>
      <c r="K27" s="9">
        <f>IFERROR(SUMIFS(Zahlungen!$D:$D,Zahlungen!$B:$B,$A27),0)</f>
        <v/>
      </c>
      <c r="L27" s="9">
        <f>MAX(J27-K27,0)</f>
        <v/>
      </c>
      <c r="N27" s="9">
        <f>IF(M27&gt;0,ROUND(L27*M27/12,2),0)</f>
        <v/>
      </c>
      <c r="O27">
        <f>IF(L27=0,"Bezahlt",IF(K27&gt;0,"Teilbezahlt","Offen"))</f>
        <v/>
      </c>
      <c r="P27" s="13">
        <f>F27-TODAY()</f>
        <v/>
      </c>
      <c r="Q27">
        <f>IF(L27&gt;0,IF(P27&lt;0,"Ja","Nein"),"Nein")</f>
        <v/>
      </c>
    </row>
    <row r="28">
      <c r="I28" s="9">
        <f>ROUND(G28*H28,2)</f>
        <v/>
      </c>
      <c r="J28" s="9">
        <f>G28+I28</f>
        <v/>
      </c>
      <c r="K28" s="9">
        <f>IFERROR(SUMIFS(Zahlungen!$D:$D,Zahlungen!$B:$B,$A28),0)</f>
        <v/>
      </c>
      <c r="L28" s="9">
        <f>MAX(J28-K28,0)</f>
        <v/>
      </c>
      <c r="N28" s="9">
        <f>IF(M28&gt;0,ROUND(L28*M28/12,2),0)</f>
        <v/>
      </c>
      <c r="O28">
        <f>IF(L28=0,"Bezahlt",IF(K28&gt;0,"Teilbezahlt","Offen"))</f>
        <v/>
      </c>
      <c r="P28" s="13">
        <f>F28-TODAY()</f>
        <v/>
      </c>
      <c r="Q28">
        <f>IF(L28&gt;0,IF(P28&lt;0,"Ja","Nein"),"Nein")</f>
        <v/>
      </c>
    </row>
    <row r="29">
      <c r="I29" s="9">
        <f>ROUND(G29*H29,2)</f>
        <v/>
      </c>
      <c r="J29" s="9">
        <f>G29+I29</f>
        <v/>
      </c>
      <c r="K29" s="9">
        <f>IFERROR(SUMIFS(Zahlungen!$D:$D,Zahlungen!$B:$B,$A29),0)</f>
        <v/>
      </c>
      <c r="L29" s="9">
        <f>MAX(J29-K29,0)</f>
        <v/>
      </c>
      <c r="N29" s="9">
        <f>IF(M29&gt;0,ROUND(L29*M29/12,2),0)</f>
        <v/>
      </c>
      <c r="O29">
        <f>IF(L29=0,"Bezahlt",IF(K29&gt;0,"Teilbezahlt","Offen"))</f>
        <v/>
      </c>
      <c r="P29" s="13">
        <f>F29-TODAY()</f>
        <v/>
      </c>
      <c r="Q29">
        <f>IF(L29&gt;0,IF(P29&lt;0,"Ja","Nein"),"Nein")</f>
        <v/>
      </c>
    </row>
    <row r="30">
      <c r="I30" s="9">
        <f>ROUND(G30*H30,2)</f>
        <v/>
      </c>
      <c r="J30" s="9">
        <f>G30+I30</f>
        <v/>
      </c>
      <c r="K30" s="9">
        <f>IFERROR(SUMIFS(Zahlungen!$D:$D,Zahlungen!$B:$B,$A30),0)</f>
        <v/>
      </c>
      <c r="L30" s="9">
        <f>MAX(J30-K30,0)</f>
        <v/>
      </c>
      <c r="N30" s="9">
        <f>IF(M30&gt;0,ROUND(L30*M30/12,2),0)</f>
        <v/>
      </c>
      <c r="O30">
        <f>IF(L30=0,"Bezahlt",IF(K30&gt;0,"Teilbezahlt","Offen"))</f>
        <v/>
      </c>
      <c r="P30" s="13">
        <f>F30-TODAY()</f>
        <v/>
      </c>
      <c r="Q30">
        <f>IF(L30&gt;0,IF(P30&lt;0,"Ja","Nein"),"Nein")</f>
        <v/>
      </c>
    </row>
    <row r="31">
      <c r="I31" s="9">
        <f>ROUND(G31*H31,2)</f>
        <v/>
      </c>
      <c r="J31" s="9">
        <f>G31+I31</f>
        <v/>
      </c>
      <c r="K31" s="9">
        <f>IFERROR(SUMIFS(Zahlungen!$D:$D,Zahlungen!$B:$B,$A31),0)</f>
        <v/>
      </c>
      <c r="L31" s="9">
        <f>MAX(J31-K31,0)</f>
        <v/>
      </c>
      <c r="N31" s="9">
        <f>IF(M31&gt;0,ROUND(L31*M31/12,2),0)</f>
        <v/>
      </c>
      <c r="O31">
        <f>IF(L31=0,"Bezahlt",IF(K31&gt;0,"Teilbezahlt","Offen"))</f>
        <v/>
      </c>
      <c r="P31" s="13">
        <f>F31-TODAY()</f>
        <v/>
      </c>
      <c r="Q31">
        <f>IF(L31&gt;0,IF(P31&lt;0,"Ja","Nein"),"Nein")</f>
        <v/>
      </c>
    </row>
    <row r="32">
      <c r="I32" s="9">
        <f>ROUND(G32*H32,2)</f>
        <v/>
      </c>
      <c r="J32" s="9">
        <f>G32+I32</f>
        <v/>
      </c>
      <c r="K32" s="9">
        <f>IFERROR(SUMIFS(Zahlungen!$D:$D,Zahlungen!$B:$B,$A32),0)</f>
        <v/>
      </c>
      <c r="L32" s="9">
        <f>MAX(J32-K32,0)</f>
        <v/>
      </c>
      <c r="N32" s="9">
        <f>IF(M32&gt;0,ROUND(L32*M32/12,2),0)</f>
        <v/>
      </c>
      <c r="O32">
        <f>IF(L32=0,"Bezahlt",IF(K32&gt;0,"Teilbezahlt","Offen"))</f>
        <v/>
      </c>
      <c r="P32" s="13">
        <f>F32-TODAY()</f>
        <v/>
      </c>
      <c r="Q32">
        <f>IF(L32&gt;0,IF(P32&lt;0,"Ja","Nein"),"Nein")</f>
        <v/>
      </c>
    </row>
    <row r="33">
      <c r="I33" s="9">
        <f>ROUND(G33*H33,2)</f>
        <v/>
      </c>
      <c r="J33" s="9">
        <f>G33+I33</f>
        <v/>
      </c>
      <c r="K33" s="9">
        <f>IFERROR(SUMIFS(Zahlungen!$D:$D,Zahlungen!$B:$B,$A33),0)</f>
        <v/>
      </c>
      <c r="L33" s="9">
        <f>MAX(J33-K33,0)</f>
        <v/>
      </c>
      <c r="N33" s="9">
        <f>IF(M33&gt;0,ROUND(L33*M33/12,2),0)</f>
        <v/>
      </c>
      <c r="O33">
        <f>IF(L33=0,"Bezahlt",IF(K33&gt;0,"Teilbezahlt","Offen"))</f>
        <v/>
      </c>
      <c r="P33" s="13">
        <f>F33-TODAY()</f>
        <v/>
      </c>
      <c r="Q33">
        <f>IF(L33&gt;0,IF(P33&lt;0,"Ja","Nein"),"Nein")</f>
        <v/>
      </c>
    </row>
    <row r="34">
      <c r="I34" s="9">
        <f>ROUND(G34*H34,2)</f>
        <v/>
      </c>
      <c r="J34" s="9">
        <f>G34+I34</f>
        <v/>
      </c>
      <c r="K34" s="9">
        <f>IFERROR(SUMIFS(Zahlungen!$D:$D,Zahlungen!$B:$B,$A34),0)</f>
        <v/>
      </c>
      <c r="L34" s="9">
        <f>MAX(J34-K34,0)</f>
        <v/>
      </c>
      <c r="N34" s="9">
        <f>IF(M34&gt;0,ROUND(L34*M34/12,2),0)</f>
        <v/>
      </c>
      <c r="O34">
        <f>IF(L34=0,"Bezahlt",IF(K34&gt;0,"Teilbezahlt","Offen"))</f>
        <v/>
      </c>
      <c r="P34" s="13">
        <f>F34-TODAY()</f>
        <v/>
      </c>
      <c r="Q34">
        <f>IF(L34&gt;0,IF(P34&lt;0,"Ja","Nein"),"Nein")</f>
        <v/>
      </c>
    </row>
    <row r="35">
      <c r="I35" s="9">
        <f>ROUND(G35*H35,2)</f>
        <v/>
      </c>
      <c r="J35" s="9">
        <f>G35+I35</f>
        <v/>
      </c>
      <c r="K35" s="9">
        <f>IFERROR(SUMIFS(Zahlungen!$D:$D,Zahlungen!$B:$B,$A35),0)</f>
        <v/>
      </c>
      <c r="L35" s="9">
        <f>MAX(J35-K35,0)</f>
        <v/>
      </c>
      <c r="N35" s="9">
        <f>IF(M35&gt;0,ROUND(L35*M35/12,2),0)</f>
        <v/>
      </c>
      <c r="O35">
        <f>IF(L35=0,"Bezahlt",IF(K35&gt;0,"Teilbezahlt","Offen"))</f>
        <v/>
      </c>
      <c r="P35" s="13">
        <f>F35-TODAY()</f>
        <v/>
      </c>
      <c r="Q35">
        <f>IF(L35&gt;0,IF(P35&lt;0,"Ja","Nein"),"Nein")</f>
        <v/>
      </c>
    </row>
    <row r="36">
      <c r="I36" s="9">
        <f>ROUND(G36*H36,2)</f>
        <v/>
      </c>
      <c r="J36" s="9">
        <f>G36+I36</f>
        <v/>
      </c>
      <c r="K36" s="9">
        <f>IFERROR(SUMIFS(Zahlungen!$D:$D,Zahlungen!$B:$B,$A36),0)</f>
        <v/>
      </c>
      <c r="L36" s="9">
        <f>MAX(J36-K36,0)</f>
        <v/>
      </c>
      <c r="N36" s="9">
        <f>IF(M36&gt;0,ROUND(L36*M36/12,2),0)</f>
        <v/>
      </c>
      <c r="O36">
        <f>IF(L36=0,"Bezahlt",IF(K36&gt;0,"Teilbezahlt","Offen"))</f>
        <v/>
      </c>
      <c r="P36" s="13">
        <f>F36-TODAY()</f>
        <v/>
      </c>
      <c r="Q36">
        <f>IF(L36&gt;0,IF(P36&lt;0,"Ja","Nein"),"Nein")</f>
        <v/>
      </c>
    </row>
    <row r="37">
      <c r="I37" s="9">
        <f>ROUND(G37*H37,2)</f>
        <v/>
      </c>
      <c r="J37" s="9">
        <f>G37+I37</f>
        <v/>
      </c>
      <c r="K37" s="9">
        <f>IFERROR(SUMIFS(Zahlungen!$D:$D,Zahlungen!$B:$B,$A37),0)</f>
        <v/>
      </c>
      <c r="L37" s="9">
        <f>MAX(J37-K37,0)</f>
        <v/>
      </c>
      <c r="N37" s="9">
        <f>IF(M37&gt;0,ROUND(L37*M37/12,2),0)</f>
        <v/>
      </c>
      <c r="O37">
        <f>IF(L37=0,"Bezahlt",IF(K37&gt;0,"Teilbezahlt","Offen"))</f>
        <v/>
      </c>
      <c r="P37" s="13">
        <f>F37-TODAY()</f>
        <v/>
      </c>
      <c r="Q37">
        <f>IF(L37&gt;0,IF(P37&lt;0,"Ja","Nein"),"Nein")</f>
        <v/>
      </c>
    </row>
    <row r="38">
      <c r="I38" s="9">
        <f>ROUND(G38*H38,2)</f>
        <v/>
      </c>
      <c r="J38" s="9">
        <f>G38+I38</f>
        <v/>
      </c>
      <c r="K38" s="9">
        <f>IFERROR(SUMIFS(Zahlungen!$D:$D,Zahlungen!$B:$B,$A38),0)</f>
        <v/>
      </c>
      <c r="L38" s="9">
        <f>MAX(J38-K38,0)</f>
        <v/>
      </c>
      <c r="N38" s="9">
        <f>IF(M38&gt;0,ROUND(L38*M38/12,2),0)</f>
        <v/>
      </c>
      <c r="O38">
        <f>IF(L38=0,"Bezahlt",IF(K38&gt;0,"Teilbezahlt","Offen"))</f>
        <v/>
      </c>
      <c r="P38" s="13">
        <f>F38-TODAY()</f>
        <v/>
      </c>
      <c r="Q38">
        <f>IF(L38&gt;0,IF(P38&lt;0,"Ja","Nein"),"Nein")</f>
        <v/>
      </c>
    </row>
    <row r="39">
      <c r="I39" s="9">
        <f>ROUND(G39*H39,2)</f>
        <v/>
      </c>
      <c r="J39" s="9">
        <f>G39+I39</f>
        <v/>
      </c>
      <c r="K39" s="9">
        <f>IFERROR(SUMIFS(Zahlungen!$D:$D,Zahlungen!$B:$B,$A39),0)</f>
        <v/>
      </c>
      <c r="L39" s="9">
        <f>MAX(J39-K39,0)</f>
        <v/>
      </c>
      <c r="N39" s="9">
        <f>IF(M39&gt;0,ROUND(L39*M39/12,2),0)</f>
        <v/>
      </c>
      <c r="O39">
        <f>IF(L39=0,"Bezahlt",IF(K39&gt;0,"Teilbezahlt","Offen"))</f>
        <v/>
      </c>
      <c r="P39" s="13">
        <f>F39-TODAY()</f>
        <v/>
      </c>
      <c r="Q39">
        <f>IF(L39&gt;0,IF(P39&lt;0,"Ja","Nein"),"Nein")</f>
        <v/>
      </c>
    </row>
    <row r="40">
      <c r="I40" s="9">
        <f>ROUND(G40*H40,2)</f>
        <v/>
      </c>
      <c r="J40" s="9">
        <f>G40+I40</f>
        <v/>
      </c>
      <c r="K40" s="9">
        <f>IFERROR(SUMIFS(Zahlungen!$D:$D,Zahlungen!$B:$B,$A40),0)</f>
        <v/>
      </c>
      <c r="L40" s="9">
        <f>MAX(J40-K40,0)</f>
        <v/>
      </c>
      <c r="N40" s="9">
        <f>IF(M40&gt;0,ROUND(L40*M40/12,2),0)</f>
        <v/>
      </c>
      <c r="O40">
        <f>IF(L40=0,"Bezahlt",IF(K40&gt;0,"Teilbezahlt","Offen"))</f>
        <v/>
      </c>
      <c r="P40" s="13">
        <f>F40-TODAY()</f>
        <v/>
      </c>
      <c r="Q40">
        <f>IF(L40&gt;0,IF(P40&lt;0,"Ja","Nein"),"Nein")</f>
        <v/>
      </c>
    </row>
    <row r="41">
      <c r="I41" s="9">
        <f>ROUND(G41*H41,2)</f>
        <v/>
      </c>
      <c r="J41" s="9">
        <f>G41+I41</f>
        <v/>
      </c>
      <c r="K41" s="9">
        <f>IFERROR(SUMIFS(Zahlungen!$D:$D,Zahlungen!$B:$B,$A41),0)</f>
        <v/>
      </c>
      <c r="L41" s="9">
        <f>MAX(J41-K41,0)</f>
        <v/>
      </c>
      <c r="N41" s="9">
        <f>IF(M41&gt;0,ROUND(L41*M41/12,2),0)</f>
        <v/>
      </c>
      <c r="O41">
        <f>IF(L41=0,"Bezahlt",IF(K41&gt;0,"Teilbezahlt","Offen"))</f>
        <v/>
      </c>
      <c r="P41" s="13">
        <f>F41-TODAY()</f>
        <v/>
      </c>
      <c r="Q41">
        <f>IF(L41&gt;0,IF(P41&lt;0,"Ja","Nein"),"Nein")</f>
        <v/>
      </c>
    </row>
    <row r="42">
      <c r="I42" s="9">
        <f>ROUND(G42*H42,2)</f>
        <v/>
      </c>
      <c r="J42" s="9">
        <f>G42+I42</f>
        <v/>
      </c>
      <c r="K42" s="9">
        <f>IFERROR(SUMIFS(Zahlungen!$D:$D,Zahlungen!$B:$B,$A42),0)</f>
        <v/>
      </c>
      <c r="L42" s="9">
        <f>MAX(J42-K42,0)</f>
        <v/>
      </c>
      <c r="N42" s="9">
        <f>IF(M42&gt;0,ROUND(L42*M42/12,2),0)</f>
        <v/>
      </c>
      <c r="O42">
        <f>IF(L42=0,"Bezahlt",IF(K42&gt;0,"Teilbezahlt","Offen"))</f>
        <v/>
      </c>
      <c r="P42" s="13">
        <f>F42-TODAY()</f>
        <v/>
      </c>
      <c r="Q42">
        <f>IF(L42&gt;0,IF(P42&lt;0,"Ja","Nein"),"Nein")</f>
        <v/>
      </c>
    </row>
    <row r="43">
      <c r="I43" s="9">
        <f>ROUND(G43*H43,2)</f>
        <v/>
      </c>
      <c r="J43" s="9">
        <f>G43+I43</f>
        <v/>
      </c>
      <c r="K43" s="9">
        <f>IFERROR(SUMIFS(Zahlungen!$D:$D,Zahlungen!$B:$B,$A43),0)</f>
        <v/>
      </c>
      <c r="L43" s="9">
        <f>MAX(J43-K43,0)</f>
        <v/>
      </c>
      <c r="N43" s="9">
        <f>IF(M43&gt;0,ROUND(L43*M43/12,2),0)</f>
        <v/>
      </c>
      <c r="O43">
        <f>IF(L43=0,"Bezahlt",IF(K43&gt;0,"Teilbezahlt","Offen"))</f>
        <v/>
      </c>
      <c r="P43" s="13">
        <f>F43-TODAY()</f>
        <v/>
      </c>
      <c r="Q43">
        <f>IF(L43&gt;0,IF(P43&lt;0,"Ja","Nein"),"Nein")</f>
        <v/>
      </c>
    </row>
    <row r="44">
      <c r="I44" s="9">
        <f>ROUND(G44*H44,2)</f>
        <v/>
      </c>
      <c r="J44" s="9">
        <f>G44+I44</f>
        <v/>
      </c>
      <c r="K44" s="9">
        <f>IFERROR(SUMIFS(Zahlungen!$D:$D,Zahlungen!$B:$B,$A44),0)</f>
        <v/>
      </c>
      <c r="L44" s="9">
        <f>MAX(J44-K44,0)</f>
        <v/>
      </c>
      <c r="N44" s="9">
        <f>IF(M44&gt;0,ROUND(L44*M44/12,2),0)</f>
        <v/>
      </c>
      <c r="O44">
        <f>IF(L44=0,"Bezahlt",IF(K44&gt;0,"Teilbezahlt","Offen"))</f>
        <v/>
      </c>
      <c r="P44" s="13">
        <f>F44-TODAY()</f>
        <v/>
      </c>
      <c r="Q44">
        <f>IF(L44&gt;0,IF(P44&lt;0,"Ja","Nein"),"Nein")</f>
        <v/>
      </c>
    </row>
    <row r="45">
      <c r="I45" s="9">
        <f>ROUND(G45*H45,2)</f>
        <v/>
      </c>
      <c r="J45" s="9">
        <f>G45+I45</f>
        <v/>
      </c>
      <c r="K45" s="9">
        <f>IFERROR(SUMIFS(Zahlungen!$D:$D,Zahlungen!$B:$B,$A45),0)</f>
        <v/>
      </c>
      <c r="L45" s="9">
        <f>MAX(J45-K45,0)</f>
        <v/>
      </c>
      <c r="N45" s="9">
        <f>IF(M45&gt;0,ROUND(L45*M45/12,2),0)</f>
        <v/>
      </c>
      <c r="O45">
        <f>IF(L45=0,"Bezahlt",IF(K45&gt;0,"Teilbezahlt","Offen"))</f>
        <v/>
      </c>
      <c r="P45" s="13">
        <f>F45-TODAY()</f>
        <v/>
      </c>
      <c r="Q45">
        <f>IF(L45&gt;0,IF(P45&lt;0,"Ja","Nein"),"Nein")</f>
        <v/>
      </c>
    </row>
    <row r="46">
      <c r="I46" s="9">
        <f>ROUND(G46*H46,2)</f>
        <v/>
      </c>
      <c r="J46" s="9">
        <f>G46+I46</f>
        <v/>
      </c>
      <c r="K46" s="9">
        <f>IFERROR(SUMIFS(Zahlungen!$D:$D,Zahlungen!$B:$B,$A46),0)</f>
        <v/>
      </c>
      <c r="L46" s="9">
        <f>MAX(J46-K46,0)</f>
        <v/>
      </c>
      <c r="N46" s="9">
        <f>IF(M46&gt;0,ROUND(L46*M46/12,2),0)</f>
        <v/>
      </c>
      <c r="O46">
        <f>IF(L46=0,"Bezahlt",IF(K46&gt;0,"Teilbezahlt","Offen"))</f>
        <v/>
      </c>
      <c r="P46" s="13">
        <f>F46-TODAY()</f>
        <v/>
      </c>
      <c r="Q46">
        <f>IF(L46&gt;0,IF(P46&lt;0,"Ja","Nein"),"Nein")</f>
        <v/>
      </c>
    </row>
    <row r="47">
      <c r="I47" s="9">
        <f>ROUND(G47*H47,2)</f>
        <v/>
      </c>
      <c r="J47" s="9">
        <f>G47+I47</f>
        <v/>
      </c>
      <c r="K47" s="9">
        <f>IFERROR(SUMIFS(Zahlungen!$D:$D,Zahlungen!$B:$B,$A47),0)</f>
        <v/>
      </c>
      <c r="L47" s="9">
        <f>MAX(J47-K47,0)</f>
        <v/>
      </c>
      <c r="N47" s="9">
        <f>IF(M47&gt;0,ROUND(L47*M47/12,2),0)</f>
        <v/>
      </c>
      <c r="O47">
        <f>IF(L47=0,"Bezahlt",IF(K47&gt;0,"Teilbezahlt","Offen"))</f>
        <v/>
      </c>
      <c r="P47" s="13">
        <f>F47-TODAY()</f>
        <v/>
      </c>
      <c r="Q47">
        <f>IF(L47&gt;0,IF(P47&lt;0,"Ja","Nein"),"Nein")</f>
        <v/>
      </c>
    </row>
    <row r="48">
      <c r="I48" s="9">
        <f>ROUND(G48*H48,2)</f>
        <v/>
      </c>
      <c r="J48" s="9">
        <f>G48+I48</f>
        <v/>
      </c>
      <c r="K48" s="9">
        <f>IFERROR(SUMIFS(Zahlungen!$D:$D,Zahlungen!$B:$B,$A48),0)</f>
        <v/>
      </c>
      <c r="L48" s="9">
        <f>MAX(J48-K48,0)</f>
        <v/>
      </c>
      <c r="N48" s="9">
        <f>IF(M48&gt;0,ROUND(L48*M48/12,2),0)</f>
        <v/>
      </c>
      <c r="O48">
        <f>IF(L48=0,"Bezahlt",IF(K48&gt;0,"Teilbezahlt","Offen"))</f>
        <v/>
      </c>
      <c r="P48" s="13">
        <f>F48-TODAY()</f>
        <v/>
      </c>
      <c r="Q48">
        <f>IF(L48&gt;0,IF(P48&lt;0,"Ja","Nein"),"Nein")</f>
        <v/>
      </c>
    </row>
    <row r="49">
      <c r="I49" s="9">
        <f>ROUND(G49*H49,2)</f>
        <v/>
      </c>
      <c r="J49" s="9">
        <f>G49+I49</f>
        <v/>
      </c>
      <c r="K49" s="9">
        <f>IFERROR(SUMIFS(Zahlungen!$D:$D,Zahlungen!$B:$B,$A49),0)</f>
        <v/>
      </c>
      <c r="L49" s="9">
        <f>MAX(J49-K49,0)</f>
        <v/>
      </c>
      <c r="N49" s="9">
        <f>IF(M49&gt;0,ROUND(L49*M49/12,2),0)</f>
        <v/>
      </c>
      <c r="O49">
        <f>IF(L49=0,"Bezahlt",IF(K49&gt;0,"Teilbezahlt","Offen"))</f>
        <v/>
      </c>
      <c r="P49" s="13">
        <f>F49-TODAY()</f>
        <v/>
      </c>
      <c r="Q49">
        <f>IF(L49&gt;0,IF(P49&lt;0,"Ja","Nein"),"Nein")</f>
        <v/>
      </c>
    </row>
    <row r="50">
      <c r="I50" s="9">
        <f>ROUND(G50*H50,2)</f>
        <v/>
      </c>
      <c r="J50" s="9">
        <f>G50+I50</f>
        <v/>
      </c>
      <c r="K50" s="9">
        <f>IFERROR(SUMIFS(Zahlungen!$D:$D,Zahlungen!$B:$B,$A50),0)</f>
        <v/>
      </c>
      <c r="L50" s="9">
        <f>MAX(J50-K50,0)</f>
        <v/>
      </c>
      <c r="N50" s="9">
        <f>IF(M50&gt;0,ROUND(L50*M50/12,2),0)</f>
        <v/>
      </c>
      <c r="O50">
        <f>IF(L50=0,"Bezahlt",IF(K50&gt;0,"Teilbezahlt","Offen"))</f>
        <v/>
      </c>
      <c r="P50" s="13">
        <f>F50-TODAY()</f>
        <v/>
      </c>
      <c r="Q50">
        <f>IF(L50&gt;0,IF(P50&lt;0,"Ja","Nein"),"Nein")</f>
        <v/>
      </c>
    </row>
    <row r="51">
      <c r="I51" s="9">
        <f>ROUND(G51*H51,2)</f>
        <v/>
      </c>
      <c r="J51" s="9">
        <f>G51+I51</f>
        <v/>
      </c>
      <c r="K51" s="9">
        <f>IFERROR(SUMIFS(Zahlungen!$D:$D,Zahlungen!$B:$B,$A51),0)</f>
        <v/>
      </c>
      <c r="L51" s="9">
        <f>MAX(J51-K51,0)</f>
        <v/>
      </c>
      <c r="N51" s="9">
        <f>IF(M51&gt;0,ROUND(L51*M51/12,2),0)</f>
        <v/>
      </c>
      <c r="O51">
        <f>IF(L51=0,"Bezahlt",IF(K51&gt;0,"Teilbezahlt","Offen"))</f>
        <v/>
      </c>
      <c r="P51" s="13">
        <f>F51-TODAY()</f>
        <v/>
      </c>
      <c r="Q51">
        <f>IF(L51&gt;0,IF(P51&lt;0,"Ja","Nein"),"Nein")</f>
        <v/>
      </c>
    </row>
    <row r="52">
      <c r="I52" s="9">
        <f>ROUND(G52*H52,2)</f>
        <v/>
      </c>
      <c r="J52" s="9">
        <f>G52+I52</f>
        <v/>
      </c>
      <c r="K52" s="9">
        <f>IFERROR(SUMIFS(Zahlungen!$D:$D,Zahlungen!$B:$B,$A52),0)</f>
        <v/>
      </c>
      <c r="L52" s="9">
        <f>MAX(J52-K52,0)</f>
        <v/>
      </c>
      <c r="N52" s="9">
        <f>IF(M52&gt;0,ROUND(L52*M52/12,2),0)</f>
        <v/>
      </c>
      <c r="O52">
        <f>IF(L52=0,"Bezahlt",IF(K52&gt;0,"Teilbezahlt","Offen"))</f>
        <v/>
      </c>
      <c r="P52" s="13">
        <f>F52-TODAY()</f>
        <v/>
      </c>
      <c r="Q52">
        <f>IF(L52&gt;0,IF(P52&lt;0,"Ja","Nein"),"Nein")</f>
        <v/>
      </c>
    </row>
    <row r="53">
      <c r="I53" s="9">
        <f>ROUND(G53*H53,2)</f>
        <v/>
      </c>
      <c r="J53" s="9">
        <f>G53+I53</f>
        <v/>
      </c>
      <c r="K53" s="9">
        <f>IFERROR(SUMIFS(Zahlungen!$D:$D,Zahlungen!$B:$B,$A53),0)</f>
        <v/>
      </c>
      <c r="L53" s="9">
        <f>MAX(J53-K53,0)</f>
        <v/>
      </c>
      <c r="N53" s="9">
        <f>IF(M53&gt;0,ROUND(L53*M53/12,2),0)</f>
        <v/>
      </c>
      <c r="O53">
        <f>IF(L53=0,"Bezahlt",IF(K53&gt;0,"Teilbezahlt","Offen"))</f>
        <v/>
      </c>
      <c r="P53" s="13">
        <f>F53-TODAY()</f>
        <v/>
      </c>
      <c r="Q53">
        <f>IF(L53&gt;0,IF(P53&lt;0,"Ja","Nein"),"Nein")</f>
        <v/>
      </c>
    </row>
    <row r="54">
      <c r="I54" s="9">
        <f>ROUND(G54*H54,2)</f>
        <v/>
      </c>
      <c r="J54" s="9">
        <f>G54+I54</f>
        <v/>
      </c>
      <c r="K54" s="9">
        <f>IFERROR(SUMIFS(Zahlungen!$D:$D,Zahlungen!$B:$B,$A54),0)</f>
        <v/>
      </c>
      <c r="L54" s="9">
        <f>MAX(J54-K54,0)</f>
        <v/>
      </c>
      <c r="N54" s="9">
        <f>IF(M54&gt;0,ROUND(L54*M54/12,2),0)</f>
        <v/>
      </c>
      <c r="O54">
        <f>IF(L54=0,"Bezahlt",IF(K54&gt;0,"Teilbezahlt","Offen"))</f>
        <v/>
      </c>
      <c r="P54" s="13">
        <f>F54-TODAY()</f>
        <v/>
      </c>
      <c r="Q54">
        <f>IF(L54&gt;0,IF(P54&lt;0,"Ja","Nein"),"Nein")</f>
        <v/>
      </c>
    </row>
    <row r="55">
      <c r="I55" s="9">
        <f>ROUND(G55*H55,2)</f>
        <v/>
      </c>
      <c r="J55" s="9">
        <f>G55+I55</f>
        <v/>
      </c>
      <c r="K55" s="9">
        <f>IFERROR(SUMIFS(Zahlungen!$D:$D,Zahlungen!$B:$B,$A55),0)</f>
        <v/>
      </c>
      <c r="L55" s="9">
        <f>MAX(J55-K55,0)</f>
        <v/>
      </c>
      <c r="N55" s="9">
        <f>IF(M55&gt;0,ROUND(L55*M55/12,2),0)</f>
        <v/>
      </c>
      <c r="O55">
        <f>IF(L55=0,"Bezahlt",IF(K55&gt;0,"Teilbezahlt","Offen"))</f>
        <v/>
      </c>
      <c r="P55" s="13">
        <f>F55-TODAY()</f>
        <v/>
      </c>
      <c r="Q55">
        <f>IF(L55&gt;0,IF(P55&lt;0,"Ja","Nein"),"Nein")</f>
        <v/>
      </c>
    </row>
    <row r="56">
      <c r="I56" s="9">
        <f>ROUND(G56*H56,2)</f>
        <v/>
      </c>
      <c r="J56" s="9">
        <f>G56+I56</f>
        <v/>
      </c>
      <c r="K56" s="9">
        <f>IFERROR(SUMIFS(Zahlungen!$D:$D,Zahlungen!$B:$B,$A56),0)</f>
        <v/>
      </c>
      <c r="L56" s="9">
        <f>MAX(J56-K56,0)</f>
        <v/>
      </c>
      <c r="N56" s="9">
        <f>IF(M56&gt;0,ROUND(L56*M56/12,2),0)</f>
        <v/>
      </c>
      <c r="O56">
        <f>IF(L56=0,"Bezahlt",IF(K56&gt;0,"Teilbezahlt","Offen"))</f>
        <v/>
      </c>
      <c r="P56" s="13">
        <f>F56-TODAY()</f>
        <v/>
      </c>
      <c r="Q56">
        <f>IF(L56&gt;0,IF(P56&lt;0,"Ja","Nein"),"Nein")</f>
        <v/>
      </c>
    </row>
    <row r="57">
      <c r="I57" s="9">
        <f>ROUND(G57*H57,2)</f>
        <v/>
      </c>
      <c r="J57" s="9">
        <f>G57+I57</f>
        <v/>
      </c>
      <c r="K57" s="9">
        <f>IFERROR(SUMIFS(Zahlungen!$D:$D,Zahlungen!$B:$B,$A57),0)</f>
        <v/>
      </c>
      <c r="L57" s="9">
        <f>MAX(J57-K57,0)</f>
        <v/>
      </c>
      <c r="N57" s="9">
        <f>IF(M57&gt;0,ROUND(L57*M57/12,2),0)</f>
        <v/>
      </c>
      <c r="O57">
        <f>IF(L57=0,"Bezahlt",IF(K57&gt;0,"Teilbezahlt","Offen"))</f>
        <v/>
      </c>
      <c r="P57" s="13">
        <f>F57-TODAY()</f>
        <v/>
      </c>
      <c r="Q57">
        <f>IF(L57&gt;0,IF(P57&lt;0,"Ja","Nein"),"Nein")</f>
        <v/>
      </c>
    </row>
    <row r="58">
      <c r="I58" s="9">
        <f>ROUND(G58*H58,2)</f>
        <v/>
      </c>
      <c r="J58" s="9">
        <f>G58+I58</f>
        <v/>
      </c>
      <c r="K58" s="9">
        <f>IFERROR(SUMIFS(Zahlungen!$D:$D,Zahlungen!$B:$B,$A58),0)</f>
        <v/>
      </c>
      <c r="L58" s="9">
        <f>MAX(J58-K58,0)</f>
        <v/>
      </c>
      <c r="N58" s="9">
        <f>IF(M58&gt;0,ROUND(L58*M58/12,2),0)</f>
        <v/>
      </c>
      <c r="O58">
        <f>IF(L58=0,"Bezahlt",IF(K58&gt;0,"Teilbezahlt","Offen"))</f>
        <v/>
      </c>
      <c r="P58" s="13">
        <f>F58-TODAY()</f>
        <v/>
      </c>
      <c r="Q58">
        <f>IF(L58&gt;0,IF(P58&lt;0,"Ja","Nein"),"Nein")</f>
        <v/>
      </c>
    </row>
    <row r="59">
      <c r="I59" s="9">
        <f>ROUND(G59*H59,2)</f>
        <v/>
      </c>
      <c r="J59" s="9">
        <f>G59+I59</f>
        <v/>
      </c>
      <c r="K59" s="9">
        <f>IFERROR(SUMIFS(Zahlungen!$D:$D,Zahlungen!$B:$B,$A59),0)</f>
        <v/>
      </c>
      <c r="L59" s="9">
        <f>MAX(J59-K59,0)</f>
        <v/>
      </c>
      <c r="N59" s="9">
        <f>IF(M59&gt;0,ROUND(L59*M59/12,2),0)</f>
        <v/>
      </c>
      <c r="O59">
        <f>IF(L59=0,"Bezahlt",IF(K59&gt;0,"Teilbezahlt","Offen"))</f>
        <v/>
      </c>
      <c r="P59" s="13">
        <f>F59-TODAY()</f>
        <v/>
      </c>
      <c r="Q59">
        <f>IF(L59&gt;0,IF(P59&lt;0,"Ja","Nein"),"Nein")</f>
        <v/>
      </c>
    </row>
    <row r="60">
      <c r="I60" s="9">
        <f>ROUND(G60*H60,2)</f>
        <v/>
      </c>
      <c r="J60" s="9">
        <f>G60+I60</f>
        <v/>
      </c>
      <c r="K60" s="9">
        <f>IFERROR(SUMIFS(Zahlungen!$D:$D,Zahlungen!$B:$B,$A60),0)</f>
        <v/>
      </c>
      <c r="L60" s="9">
        <f>MAX(J60-K60,0)</f>
        <v/>
      </c>
      <c r="N60" s="9">
        <f>IF(M60&gt;0,ROUND(L60*M60/12,2),0)</f>
        <v/>
      </c>
      <c r="O60">
        <f>IF(L60=0,"Bezahlt",IF(K60&gt;0,"Teilbezahlt","Offen"))</f>
        <v/>
      </c>
      <c r="P60" s="13">
        <f>F60-TODAY()</f>
        <v/>
      </c>
      <c r="Q60">
        <f>IF(L60&gt;0,IF(P60&lt;0,"Ja","Nein"),"Nein")</f>
        <v/>
      </c>
    </row>
    <row r="61">
      <c r="I61" s="9">
        <f>ROUND(G61*H61,2)</f>
        <v/>
      </c>
      <c r="J61" s="9">
        <f>G61+I61</f>
        <v/>
      </c>
      <c r="K61" s="9">
        <f>IFERROR(SUMIFS(Zahlungen!$D:$D,Zahlungen!$B:$B,$A61),0)</f>
        <v/>
      </c>
      <c r="L61" s="9">
        <f>MAX(J61-K61,0)</f>
        <v/>
      </c>
      <c r="N61" s="9">
        <f>IF(M61&gt;0,ROUND(L61*M61/12,2),0)</f>
        <v/>
      </c>
      <c r="O61">
        <f>IF(L61=0,"Bezahlt",IF(K61&gt;0,"Teilbezahlt","Offen"))</f>
        <v/>
      </c>
      <c r="P61" s="13">
        <f>F61-TODAY()</f>
        <v/>
      </c>
      <c r="Q61">
        <f>IF(L61&gt;0,IF(P61&lt;0,"Ja","Nein"),"Nein")</f>
        <v/>
      </c>
    </row>
    <row r="62">
      <c r="I62" s="9">
        <f>ROUND(G62*H62,2)</f>
        <v/>
      </c>
      <c r="J62" s="9">
        <f>G62+I62</f>
        <v/>
      </c>
      <c r="K62" s="9">
        <f>IFERROR(SUMIFS(Zahlungen!$D:$D,Zahlungen!$B:$B,$A62),0)</f>
        <v/>
      </c>
      <c r="L62" s="9">
        <f>MAX(J62-K62,0)</f>
        <v/>
      </c>
      <c r="N62" s="9">
        <f>IF(M62&gt;0,ROUND(L62*M62/12,2),0)</f>
        <v/>
      </c>
      <c r="O62">
        <f>IF(L62=0,"Bezahlt",IF(K62&gt;0,"Teilbezahlt","Offen"))</f>
        <v/>
      </c>
      <c r="P62" s="13">
        <f>F62-TODAY()</f>
        <v/>
      </c>
      <c r="Q62">
        <f>IF(L62&gt;0,IF(P62&lt;0,"Ja","Nein"),"Nein")</f>
        <v/>
      </c>
    </row>
    <row r="63">
      <c r="I63" s="9">
        <f>ROUND(G63*H63,2)</f>
        <v/>
      </c>
      <c r="J63" s="9">
        <f>G63+I63</f>
        <v/>
      </c>
      <c r="K63" s="9">
        <f>IFERROR(SUMIFS(Zahlungen!$D:$D,Zahlungen!$B:$B,$A63),0)</f>
        <v/>
      </c>
      <c r="L63" s="9">
        <f>MAX(J63-K63,0)</f>
        <v/>
      </c>
      <c r="N63" s="9">
        <f>IF(M63&gt;0,ROUND(L63*M63/12,2),0)</f>
        <v/>
      </c>
      <c r="O63">
        <f>IF(L63=0,"Bezahlt",IF(K63&gt;0,"Teilbezahlt","Offen"))</f>
        <v/>
      </c>
      <c r="P63" s="13">
        <f>F63-TODAY()</f>
        <v/>
      </c>
      <c r="Q63">
        <f>IF(L63&gt;0,IF(P63&lt;0,"Ja","Nein"),"Nein")</f>
        <v/>
      </c>
    </row>
    <row r="64">
      <c r="I64" s="9">
        <f>ROUND(G64*H64,2)</f>
        <v/>
      </c>
      <c r="J64" s="9">
        <f>G64+I64</f>
        <v/>
      </c>
      <c r="K64" s="9">
        <f>IFERROR(SUMIFS(Zahlungen!$D:$D,Zahlungen!$B:$B,$A64),0)</f>
        <v/>
      </c>
      <c r="L64" s="9">
        <f>MAX(J64-K64,0)</f>
        <v/>
      </c>
      <c r="N64" s="9">
        <f>IF(M64&gt;0,ROUND(L64*M64/12,2),0)</f>
        <v/>
      </c>
      <c r="O64">
        <f>IF(L64=0,"Bezahlt",IF(K64&gt;0,"Teilbezahlt","Offen"))</f>
        <v/>
      </c>
      <c r="P64" s="13">
        <f>F64-TODAY()</f>
        <v/>
      </c>
      <c r="Q64">
        <f>IF(L64&gt;0,IF(P64&lt;0,"Ja","Nein"),"Nein")</f>
        <v/>
      </c>
    </row>
    <row r="65">
      <c r="I65" s="9">
        <f>ROUND(G65*H65,2)</f>
        <v/>
      </c>
      <c r="J65" s="9">
        <f>G65+I65</f>
        <v/>
      </c>
      <c r="K65" s="9">
        <f>IFERROR(SUMIFS(Zahlungen!$D:$D,Zahlungen!$B:$B,$A65),0)</f>
        <v/>
      </c>
      <c r="L65" s="9">
        <f>MAX(J65-K65,0)</f>
        <v/>
      </c>
      <c r="N65" s="9">
        <f>IF(M65&gt;0,ROUND(L65*M65/12,2),0)</f>
        <v/>
      </c>
      <c r="O65">
        <f>IF(L65=0,"Bezahlt",IF(K65&gt;0,"Teilbezahlt","Offen"))</f>
        <v/>
      </c>
      <c r="P65" s="13">
        <f>F65-TODAY()</f>
        <v/>
      </c>
      <c r="Q65">
        <f>IF(L65&gt;0,IF(P65&lt;0,"Ja","Nein"),"Nein")</f>
        <v/>
      </c>
    </row>
    <row r="66">
      <c r="I66" s="9">
        <f>ROUND(G66*H66,2)</f>
        <v/>
      </c>
      <c r="J66" s="9">
        <f>G66+I66</f>
        <v/>
      </c>
      <c r="K66" s="9">
        <f>IFERROR(SUMIFS(Zahlungen!$D:$D,Zahlungen!$B:$B,$A66),0)</f>
        <v/>
      </c>
      <c r="L66" s="9">
        <f>MAX(J66-K66,0)</f>
        <v/>
      </c>
      <c r="N66" s="9">
        <f>IF(M66&gt;0,ROUND(L66*M66/12,2),0)</f>
        <v/>
      </c>
      <c r="O66">
        <f>IF(L66=0,"Bezahlt",IF(K66&gt;0,"Teilbezahlt","Offen"))</f>
        <v/>
      </c>
      <c r="P66" s="13">
        <f>F66-TODAY()</f>
        <v/>
      </c>
      <c r="Q66">
        <f>IF(L66&gt;0,IF(P66&lt;0,"Ja","Nein"),"Nein")</f>
        <v/>
      </c>
    </row>
    <row r="67">
      <c r="I67" s="9">
        <f>ROUND(G67*H67,2)</f>
        <v/>
      </c>
      <c r="J67" s="9">
        <f>G67+I67</f>
        <v/>
      </c>
      <c r="K67" s="9">
        <f>IFERROR(SUMIFS(Zahlungen!$D:$D,Zahlungen!$B:$B,$A67),0)</f>
        <v/>
      </c>
      <c r="L67" s="9">
        <f>MAX(J67-K67,0)</f>
        <v/>
      </c>
      <c r="N67" s="9">
        <f>IF(M67&gt;0,ROUND(L67*M67/12,2),0)</f>
        <v/>
      </c>
      <c r="O67">
        <f>IF(L67=0,"Bezahlt",IF(K67&gt;0,"Teilbezahlt","Offen"))</f>
        <v/>
      </c>
      <c r="P67" s="13">
        <f>F67-TODAY()</f>
        <v/>
      </c>
      <c r="Q67">
        <f>IF(L67&gt;0,IF(P67&lt;0,"Ja","Nein"),"Nein")</f>
        <v/>
      </c>
    </row>
    <row r="68">
      <c r="I68" s="9">
        <f>ROUND(G68*H68,2)</f>
        <v/>
      </c>
      <c r="J68" s="9">
        <f>G68+I68</f>
        <v/>
      </c>
      <c r="K68" s="9">
        <f>IFERROR(SUMIFS(Zahlungen!$D:$D,Zahlungen!$B:$B,$A68),0)</f>
        <v/>
      </c>
      <c r="L68" s="9">
        <f>MAX(J68-K68,0)</f>
        <v/>
      </c>
      <c r="N68" s="9">
        <f>IF(M68&gt;0,ROUND(L68*M68/12,2),0)</f>
        <v/>
      </c>
      <c r="O68">
        <f>IF(L68=0,"Bezahlt",IF(K68&gt;0,"Teilbezahlt","Offen"))</f>
        <v/>
      </c>
      <c r="P68" s="13">
        <f>F68-TODAY()</f>
        <v/>
      </c>
      <c r="Q68">
        <f>IF(L68&gt;0,IF(P68&lt;0,"Ja","Nein"),"Nein")</f>
        <v/>
      </c>
    </row>
    <row r="69">
      <c r="I69" s="9">
        <f>ROUND(G69*H69,2)</f>
        <v/>
      </c>
      <c r="J69" s="9">
        <f>G69+I69</f>
        <v/>
      </c>
      <c r="K69" s="9">
        <f>IFERROR(SUMIFS(Zahlungen!$D:$D,Zahlungen!$B:$B,$A69),0)</f>
        <v/>
      </c>
      <c r="L69" s="9">
        <f>MAX(J69-K69,0)</f>
        <v/>
      </c>
      <c r="N69" s="9">
        <f>IF(M69&gt;0,ROUND(L69*M69/12,2),0)</f>
        <v/>
      </c>
      <c r="O69">
        <f>IF(L69=0,"Bezahlt",IF(K69&gt;0,"Teilbezahlt","Offen"))</f>
        <v/>
      </c>
      <c r="P69" s="13">
        <f>F69-TODAY()</f>
        <v/>
      </c>
      <c r="Q69">
        <f>IF(L69&gt;0,IF(P69&lt;0,"Ja","Nein"),"Nein")</f>
        <v/>
      </c>
    </row>
    <row r="70">
      <c r="I70" s="9">
        <f>ROUND(G70*H70,2)</f>
        <v/>
      </c>
      <c r="J70" s="9">
        <f>G70+I70</f>
        <v/>
      </c>
      <c r="K70" s="9">
        <f>IFERROR(SUMIFS(Zahlungen!$D:$D,Zahlungen!$B:$B,$A70),0)</f>
        <v/>
      </c>
      <c r="L70" s="9">
        <f>MAX(J70-K70,0)</f>
        <v/>
      </c>
      <c r="N70" s="9">
        <f>IF(M70&gt;0,ROUND(L70*M70/12,2),0)</f>
        <v/>
      </c>
      <c r="O70">
        <f>IF(L70=0,"Bezahlt",IF(K70&gt;0,"Teilbezahlt","Offen"))</f>
        <v/>
      </c>
      <c r="P70" s="13">
        <f>F70-TODAY()</f>
        <v/>
      </c>
      <c r="Q70">
        <f>IF(L70&gt;0,IF(P70&lt;0,"Ja","Nein"),"Nein")</f>
        <v/>
      </c>
    </row>
    <row r="71">
      <c r="I71" s="9">
        <f>ROUND(G71*H71,2)</f>
        <v/>
      </c>
      <c r="J71" s="9">
        <f>G71+I71</f>
        <v/>
      </c>
      <c r="K71" s="9">
        <f>IFERROR(SUMIFS(Zahlungen!$D:$D,Zahlungen!$B:$B,$A71),0)</f>
        <v/>
      </c>
      <c r="L71" s="9">
        <f>MAX(J71-K71,0)</f>
        <v/>
      </c>
      <c r="N71" s="9">
        <f>IF(M71&gt;0,ROUND(L71*M71/12,2),0)</f>
        <v/>
      </c>
      <c r="O71">
        <f>IF(L71=0,"Bezahlt",IF(K71&gt;0,"Teilbezahlt","Offen"))</f>
        <v/>
      </c>
      <c r="P71" s="13">
        <f>F71-TODAY()</f>
        <v/>
      </c>
      <c r="Q71">
        <f>IF(L71&gt;0,IF(P71&lt;0,"Ja","Nein"),"Nein")</f>
        <v/>
      </c>
    </row>
    <row r="72">
      <c r="I72" s="9">
        <f>ROUND(G72*H72,2)</f>
        <v/>
      </c>
      <c r="J72" s="9">
        <f>G72+I72</f>
        <v/>
      </c>
      <c r="K72" s="9">
        <f>IFERROR(SUMIFS(Zahlungen!$D:$D,Zahlungen!$B:$B,$A72),0)</f>
        <v/>
      </c>
      <c r="L72" s="9">
        <f>MAX(J72-K72,0)</f>
        <v/>
      </c>
      <c r="N72" s="9">
        <f>IF(M72&gt;0,ROUND(L72*M72/12,2),0)</f>
        <v/>
      </c>
      <c r="O72">
        <f>IF(L72=0,"Bezahlt",IF(K72&gt;0,"Teilbezahlt","Offen"))</f>
        <v/>
      </c>
      <c r="P72" s="13">
        <f>F72-TODAY()</f>
        <v/>
      </c>
      <c r="Q72">
        <f>IF(L72&gt;0,IF(P72&lt;0,"Ja","Nein"),"Nein")</f>
        <v/>
      </c>
    </row>
    <row r="73">
      <c r="I73" s="9">
        <f>ROUND(G73*H73,2)</f>
        <v/>
      </c>
      <c r="J73" s="9">
        <f>G73+I73</f>
        <v/>
      </c>
      <c r="K73" s="9">
        <f>IFERROR(SUMIFS(Zahlungen!$D:$D,Zahlungen!$B:$B,$A73),0)</f>
        <v/>
      </c>
      <c r="L73" s="9">
        <f>MAX(J73-K73,0)</f>
        <v/>
      </c>
      <c r="N73" s="9">
        <f>IF(M73&gt;0,ROUND(L73*M73/12,2),0)</f>
        <v/>
      </c>
      <c r="O73">
        <f>IF(L73=0,"Bezahlt",IF(K73&gt;0,"Teilbezahlt","Offen"))</f>
        <v/>
      </c>
      <c r="P73" s="13">
        <f>F73-TODAY()</f>
        <v/>
      </c>
      <c r="Q73">
        <f>IF(L73&gt;0,IF(P73&lt;0,"Ja","Nein"),"Nein")</f>
        <v/>
      </c>
    </row>
    <row r="74">
      <c r="I74" s="9">
        <f>ROUND(G74*H74,2)</f>
        <v/>
      </c>
      <c r="J74" s="9">
        <f>G74+I74</f>
        <v/>
      </c>
      <c r="K74" s="9">
        <f>IFERROR(SUMIFS(Zahlungen!$D:$D,Zahlungen!$B:$B,$A74),0)</f>
        <v/>
      </c>
      <c r="L74" s="9">
        <f>MAX(J74-K74,0)</f>
        <v/>
      </c>
      <c r="N74" s="9">
        <f>IF(M74&gt;0,ROUND(L74*M74/12,2),0)</f>
        <v/>
      </c>
      <c r="O74">
        <f>IF(L74=0,"Bezahlt",IF(K74&gt;0,"Teilbezahlt","Offen"))</f>
        <v/>
      </c>
      <c r="P74" s="13">
        <f>F74-TODAY()</f>
        <v/>
      </c>
      <c r="Q74">
        <f>IF(L74&gt;0,IF(P74&lt;0,"Ja","Nein"),"Nein")</f>
        <v/>
      </c>
    </row>
    <row r="75">
      <c r="I75" s="9">
        <f>ROUND(G75*H75,2)</f>
        <v/>
      </c>
      <c r="J75" s="9">
        <f>G75+I75</f>
        <v/>
      </c>
      <c r="K75" s="9">
        <f>IFERROR(SUMIFS(Zahlungen!$D:$D,Zahlungen!$B:$B,$A75),0)</f>
        <v/>
      </c>
      <c r="L75" s="9">
        <f>MAX(J75-K75,0)</f>
        <v/>
      </c>
      <c r="N75" s="9">
        <f>IF(M75&gt;0,ROUND(L75*M75/12,2),0)</f>
        <v/>
      </c>
      <c r="O75">
        <f>IF(L75=0,"Bezahlt",IF(K75&gt;0,"Teilbezahlt","Offen"))</f>
        <v/>
      </c>
      <c r="P75" s="13">
        <f>F75-TODAY()</f>
        <v/>
      </c>
      <c r="Q75">
        <f>IF(L75&gt;0,IF(P75&lt;0,"Ja","Nein"),"Nein")</f>
        <v/>
      </c>
    </row>
    <row r="76">
      <c r="I76" s="9">
        <f>ROUND(G76*H76,2)</f>
        <v/>
      </c>
      <c r="J76" s="9">
        <f>G76+I76</f>
        <v/>
      </c>
      <c r="K76" s="9">
        <f>IFERROR(SUMIFS(Zahlungen!$D:$D,Zahlungen!$B:$B,$A76),0)</f>
        <v/>
      </c>
      <c r="L76" s="9">
        <f>MAX(J76-K76,0)</f>
        <v/>
      </c>
      <c r="N76" s="9">
        <f>IF(M76&gt;0,ROUND(L76*M76/12,2),0)</f>
        <v/>
      </c>
      <c r="O76">
        <f>IF(L76=0,"Bezahlt",IF(K76&gt;0,"Teilbezahlt","Offen"))</f>
        <v/>
      </c>
      <c r="P76" s="13">
        <f>F76-TODAY()</f>
        <v/>
      </c>
      <c r="Q76">
        <f>IF(L76&gt;0,IF(P76&lt;0,"Ja","Nein"),"Nein")</f>
        <v/>
      </c>
    </row>
    <row r="77">
      <c r="I77" s="9">
        <f>ROUND(G77*H77,2)</f>
        <v/>
      </c>
      <c r="J77" s="9">
        <f>G77+I77</f>
        <v/>
      </c>
      <c r="K77" s="9">
        <f>IFERROR(SUMIFS(Zahlungen!$D:$D,Zahlungen!$B:$B,$A77),0)</f>
        <v/>
      </c>
      <c r="L77" s="9">
        <f>MAX(J77-K77,0)</f>
        <v/>
      </c>
      <c r="N77" s="9">
        <f>IF(M77&gt;0,ROUND(L77*M77/12,2),0)</f>
        <v/>
      </c>
      <c r="O77">
        <f>IF(L77=0,"Bezahlt",IF(K77&gt;0,"Teilbezahlt","Offen"))</f>
        <v/>
      </c>
      <c r="P77" s="13">
        <f>F77-TODAY()</f>
        <v/>
      </c>
      <c r="Q77">
        <f>IF(L77&gt;0,IF(P77&lt;0,"Ja","Nein"),"Nein")</f>
        <v/>
      </c>
    </row>
    <row r="78">
      <c r="I78" s="9">
        <f>ROUND(G78*H78,2)</f>
        <v/>
      </c>
      <c r="J78" s="9">
        <f>G78+I78</f>
        <v/>
      </c>
      <c r="K78" s="9">
        <f>IFERROR(SUMIFS(Zahlungen!$D:$D,Zahlungen!$B:$B,$A78),0)</f>
        <v/>
      </c>
      <c r="L78" s="9">
        <f>MAX(J78-K78,0)</f>
        <v/>
      </c>
      <c r="N78" s="9">
        <f>IF(M78&gt;0,ROUND(L78*M78/12,2),0)</f>
        <v/>
      </c>
      <c r="O78">
        <f>IF(L78=0,"Bezahlt",IF(K78&gt;0,"Teilbezahlt","Offen"))</f>
        <v/>
      </c>
      <c r="P78" s="13">
        <f>F78-TODAY()</f>
        <v/>
      </c>
      <c r="Q78">
        <f>IF(L78&gt;0,IF(P78&lt;0,"Ja","Nein"),"Nein")</f>
        <v/>
      </c>
    </row>
    <row r="79">
      <c r="I79" s="9">
        <f>ROUND(G79*H79,2)</f>
        <v/>
      </c>
      <c r="J79" s="9">
        <f>G79+I79</f>
        <v/>
      </c>
      <c r="K79" s="9">
        <f>IFERROR(SUMIFS(Zahlungen!$D:$D,Zahlungen!$B:$B,$A79),0)</f>
        <v/>
      </c>
      <c r="L79" s="9">
        <f>MAX(J79-K79,0)</f>
        <v/>
      </c>
      <c r="N79" s="9">
        <f>IF(M79&gt;0,ROUND(L79*M79/12,2),0)</f>
        <v/>
      </c>
      <c r="O79">
        <f>IF(L79=0,"Bezahlt",IF(K79&gt;0,"Teilbezahlt","Offen"))</f>
        <v/>
      </c>
      <c r="P79" s="13">
        <f>F79-TODAY()</f>
        <v/>
      </c>
      <c r="Q79">
        <f>IF(L79&gt;0,IF(P79&lt;0,"Ja","Nein"),"Nein")</f>
        <v/>
      </c>
    </row>
    <row r="80">
      <c r="I80" s="9">
        <f>ROUND(G80*H80,2)</f>
        <v/>
      </c>
      <c r="J80" s="9">
        <f>G80+I80</f>
        <v/>
      </c>
      <c r="K80" s="9">
        <f>IFERROR(SUMIFS(Zahlungen!$D:$D,Zahlungen!$B:$B,$A80),0)</f>
        <v/>
      </c>
      <c r="L80" s="9">
        <f>MAX(J80-K80,0)</f>
        <v/>
      </c>
      <c r="N80" s="9">
        <f>IF(M80&gt;0,ROUND(L80*M80/12,2),0)</f>
        <v/>
      </c>
      <c r="O80">
        <f>IF(L80=0,"Bezahlt",IF(K80&gt;0,"Teilbezahlt","Offen"))</f>
        <v/>
      </c>
      <c r="P80" s="13">
        <f>F80-TODAY()</f>
        <v/>
      </c>
      <c r="Q80">
        <f>IF(L80&gt;0,IF(P80&lt;0,"Ja","Nein"),"Nein")</f>
        <v/>
      </c>
    </row>
    <row r="81">
      <c r="I81" s="9">
        <f>ROUND(G81*H81,2)</f>
        <v/>
      </c>
      <c r="J81" s="9">
        <f>G81+I81</f>
        <v/>
      </c>
      <c r="K81" s="9">
        <f>IFERROR(SUMIFS(Zahlungen!$D:$D,Zahlungen!$B:$B,$A81),0)</f>
        <v/>
      </c>
      <c r="L81" s="9">
        <f>MAX(J81-K81,0)</f>
        <v/>
      </c>
      <c r="N81" s="9">
        <f>IF(M81&gt;0,ROUND(L81*M81/12,2),0)</f>
        <v/>
      </c>
      <c r="O81">
        <f>IF(L81=0,"Bezahlt",IF(K81&gt;0,"Teilbezahlt","Offen"))</f>
        <v/>
      </c>
      <c r="P81" s="13">
        <f>F81-TODAY()</f>
        <v/>
      </c>
      <c r="Q81">
        <f>IF(L81&gt;0,IF(P81&lt;0,"Ja","Nein"),"Nein")</f>
        <v/>
      </c>
    </row>
    <row r="82">
      <c r="I82" s="9">
        <f>ROUND(G82*H82,2)</f>
        <v/>
      </c>
      <c r="J82" s="9">
        <f>G82+I82</f>
        <v/>
      </c>
      <c r="K82" s="9">
        <f>IFERROR(SUMIFS(Zahlungen!$D:$D,Zahlungen!$B:$B,$A82),0)</f>
        <v/>
      </c>
      <c r="L82" s="9">
        <f>MAX(J82-K82,0)</f>
        <v/>
      </c>
      <c r="N82" s="9">
        <f>IF(M82&gt;0,ROUND(L82*M82/12,2),0)</f>
        <v/>
      </c>
      <c r="O82">
        <f>IF(L82=0,"Bezahlt",IF(K82&gt;0,"Teilbezahlt","Offen"))</f>
        <v/>
      </c>
      <c r="P82" s="13">
        <f>F82-TODAY()</f>
        <v/>
      </c>
      <c r="Q82">
        <f>IF(L82&gt;0,IF(P82&lt;0,"Ja","Nein"),"Nein")</f>
        <v/>
      </c>
    </row>
    <row r="83">
      <c r="I83" s="9">
        <f>ROUND(G83*H83,2)</f>
        <v/>
      </c>
      <c r="J83" s="9">
        <f>G83+I83</f>
        <v/>
      </c>
      <c r="K83" s="9">
        <f>IFERROR(SUMIFS(Zahlungen!$D:$D,Zahlungen!$B:$B,$A83),0)</f>
        <v/>
      </c>
      <c r="L83" s="9">
        <f>MAX(J83-K83,0)</f>
        <v/>
      </c>
      <c r="N83" s="9">
        <f>IF(M83&gt;0,ROUND(L83*M83/12,2),0)</f>
        <v/>
      </c>
      <c r="O83">
        <f>IF(L83=0,"Bezahlt",IF(K83&gt;0,"Teilbezahlt","Offen"))</f>
        <v/>
      </c>
      <c r="P83" s="13">
        <f>F83-TODAY()</f>
        <v/>
      </c>
      <c r="Q83">
        <f>IF(L83&gt;0,IF(P83&lt;0,"Ja","Nein"),"Nein")</f>
        <v/>
      </c>
    </row>
    <row r="84">
      <c r="I84" s="9">
        <f>ROUND(G84*H84,2)</f>
        <v/>
      </c>
      <c r="J84" s="9">
        <f>G84+I84</f>
        <v/>
      </c>
      <c r="K84" s="9">
        <f>IFERROR(SUMIFS(Zahlungen!$D:$D,Zahlungen!$B:$B,$A84),0)</f>
        <v/>
      </c>
      <c r="L84" s="9">
        <f>MAX(J84-K84,0)</f>
        <v/>
      </c>
      <c r="N84" s="9">
        <f>IF(M84&gt;0,ROUND(L84*M84/12,2),0)</f>
        <v/>
      </c>
      <c r="O84">
        <f>IF(L84=0,"Bezahlt",IF(K84&gt;0,"Teilbezahlt","Offen"))</f>
        <v/>
      </c>
      <c r="P84" s="13">
        <f>F84-TODAY()</f>
        <v/>
      </c>
      <c r="Q84">
        <f>IF(L84&gt;0,IF(P84&lt;0,"Ja","Nein"),"Nein")</f>
        <v/>
      </c>
    </row>
    <row r="85">
      <c r="I85" s="9">
        <f>ROUND(G85*H85,2)</f>
        <v/>
      </c>
      <c r="J85" s="9">
        <f>G85+I85</f>
        <v/>
      </c>
      <c r="K85" s="9">
        <f>IFERROR(SUMIFS(Zahlungen!$D:$D,Zahlungen!$B:$B,$A85),0)</f>
        <v/>
      </c>
      <c r="L85" s="9">
        <f>MAX(J85-K85,0)</f>
        <v/>
      </c>
      <c r="N85" s="9">
        <f>IF(M85&gt;0,ROUND(L85*M85/12,2),0)</f>
        <v/>
      </c>
      <c r="O85">
        <f>IF(L85=0,"Bezahlt",IF(K85&gt;0,"Teilbezahlt","Offen"))</f>
        <v/>
      </c>
      <c r="P85" s="13">
        <f>F85-TODAY()</f>
        <v/>
      </c>
      <c r="Q85">
        <f>IF(L85&gt;0,IF(P85&lt;0,"Ja","Nein"),"Nein")</f>
        <v/>
      </c>
    </row>
    <row r="86">
      <c r="I86" s="9">
        <f>ROUND(G86*H86,2)</f>
        <v/>
      </c>
      <c r="J86" s="9">
        <f>G86+I86</f>
        <v/>
      </c>
      <c r="K86" s="9">
        <f>IFERROR(SUMIFS(Zahlungen!$D:$D,Zahlungen!$B:$B,$A86),0)</f>
        <v/>
      </c>
      <c r="L86" s="9">
        <f>MAX(J86-K86,0)</f>
        <v/>
      </c>
      <c r="N86" s="9">
        <f>IF(M86&gt;0,ROUND(L86*M86/12,2),0)</f>
        <v/>
      </c>
      <c r="O86">
        <f>IF(L86=0,"Bezahlt",IF(K86&gt;0,"Teilbezahlt","Offen"))</f>
        <v/>
      </c>
      <c r="P86" s="13">
        <f>F86-TODAY()</f>
        <v/>
      </c>
      <c r="Q86">
        <f>IF(L86&gt;0,IF(P86&lt;0,"Ja","Nein"),"Nein")</f>
        <v/>
      </c>
    </row>
    <row r="87">
      <c r="I87" s="9">
        <f>ROUND(G87*H87,2)</f>
        <v/>
      </c>
      <c r="J87" s="9">
        <f>G87+I87</f>
        <v/>
      </c>
      <c r="K87" s="9">
        <f>IFERROR(SUMIFS(Zahlungen!$D:$D,Zahlungen!$B:$B,$A87),0)</f>
        <v/>
      </c>
      <c r="L87" s="9">
        <f>MAX(J87-K87,0)</f>
        <v/>
      </c>
      <c r="N87" s="9">
        <f>IF(M87&gt;0,ROUND(L87*M87/12,2),0)</f>
        <v/>
      </c>
      <c r="O87">
        <f>IF(L87=0,"Bezahlt",IF(K87&gt;0,"Teilbezahlt","Offen"))</f>
        <v/>
      </c>
      <c r="P87" s="13">
        <f>F87-TODAY()</f>
        <v/>
      </c>
      <c r="Q87">
        <f>IF(L87&gt;0,IF(P87&lt;0,"Ja","Nein"),"Nein")</f>
        <v/>
      </c>
    </row>
    <row r="88">
      <c r="I88" s="9">
        <f>ROUND(G88*H88,2)</f>
        <v/>
      </c>
      <c r="J88" s="9">
        <f>G88+I88</f>
        <v/>
      </c>
      <c r="K88" s="9">
        <f>IFERROR(SUMIFS(Zahlungen!$D:$D,Zahlungen!$B:$B,$A88),0)</f>
        <v/>
      </c>
      <c r="L88" s="9">
        <f>MAX(J88-K88,0)</f>
        <v/>
      </c>
      <c r="N88" s="9">
        <f>IF(M88&gt;0,ROUND(L88*M88/12,2),0)</f>
        <v/>
      </c>
      <c r="O88">
        <f>IF(L88=0,"Bezahlt",IF(K88&gt;0,"Teilbezahlt","Offen"))</f>
        <v/>
      </c>
      <c r="P88" s="13">
        <f>F88-TODAY()</f>
        <v/>
      </c>
      <c r="Q88">
        <f>IF(L88&gt;0,IF(P88&lt;0,"Ja","Nein"),"Nein")</f>
        <v/>
      </c>
    </row>
    <row r="89">
      <c r="I89" s="9">
        <f>ROUND(G89*H89,2)</f>
        <v/>
      </c>
      <c r="J89" s="9">
        <f>G89+I89</f>
        <v/>
      </c>
      <c r="K89" s="9">
        <f>IFERROR(SUMIFS(Zahlungen!$D:$D,Zahlungen!$B:$B,$A89),0)</f>
        <v/>
      </c>
      <c r="L89" s="9">
        <f>MAX(J89-K89,0)</f>
        <v/>
      </c>
      <c r="N89" s="9">
        <f>IF(M89&gt;0,ROUND(L89*M89/12,2),0)</f>
        <v/>
      </c>
      <c r="O89">
        <f>IF(L89=0,"Bezahlt",IF(K89&gt;0,"Teilbezahlt","Offen"))</f>
        <v/>
      </c>
      <c r="P89" s="13">
        <f>F89-TODAY()</f>
        <v/>
      </c>
      <c r="Q89">
        <f>IF(L89&gt;0,IF(P89&lt;0,"Ja","Nein"),"Nein")</f>
        <v/>
      </c>
    </row>
    <row r="90">
      <c r="I90" s="9">
        <f>ROUND(G90*H90,2)</f>
        <v/>
      </c>
      <c r="J90" s="9">
        <f>G90+I90</f>
        <v/>
      </c>
      <c r="K90" s="9">
        <f>IFERROR(SUMIFS(Zahlungen!$D:$D,Zahlungen!$B:$B,$A90),0)</f>
        <v/>
      </c>
      <c r="L90" s="9">
        <f>MAX(J90-K90,0)</f>
        <v/>
      </c>
      <c r="N90" s="9">
        <f>IF(M90&gt;0,ROUND(L90*M90/12,2),0)</f>
        <v/>
      </c>
      <c r="O90">
        <f>IF(L90=0,"Bezahlt",IF(K90&gt;0,"Teilbezahlt","Offen"))</f>
        <v/>
      </c>
      <c r="P90" s="13">
        <f>F90-TODAY()</f>
        <v/>
      </c>
      <c r="Q90">
        <f>IF(L90&gt;0,IF(P90&lt;0,"Ja","Nein"),"Nein")</f>
        <v/>
      </c>
    </row>
    <row r="91">
      <c r="I91" s="9">
        <f>ROUND(G91*H91,2)</f>
        <v/>
      </c>
      <c r="J91" s="9">
        <f>G91+I91</f>
        <v/>
      </c>
      <c r="K91" s="9">
        <f>IFERROR(SUMIFS(Zahlungen!$D:$D,Zahlungen!$B:$B,$A91),0)</f>
        <v/>
      </c>
      <c r="L91" s="9">
        <f>MAX(J91-K91,0)</f>
        <v/>
      </c>
      <c r="N91" s="9">
        <f>IF(M91&gt;0,ROUND(L91*M91/12,2),0)</f>
        <v/>
      </c>
      <c r="O91">
        <f>IF(L91=0,"Bezahlt",IF(K91&gt;0,"Teilbezahlt","Offen"))</f>
        <v/>
      </c>
      <c r="P91" s="13">
        <f>F91-TODAY()</f>
        <v/>
      </c>
      <c r="Q91">
        <f>IF(L91&gt;0,IF(P91&lt;0,"Ja","Nein"),"Nein")</f>
        <v/>
      </c>
    </row>
    <row r="92">
      <c r="I92" s="9">
        <f>ROUND(G92*H92,2)</f>
        <v/>
      </c>
      <c r="J92" s="9">
        <f>G92+I92</f>
        <v/>
      </c>
      <c r="K92" s="9">
        <f>IFERROR(SUMIFS(Zahlungen!$D:$D,Zahlungen!$B:$B,$A92),0)</f>
        <v/>
      </c>
      <c r="L92" s="9">
        <f>MAX(J92-K92,0)</f>
        <v/>
      </c>
      <c r="N92" s="9">
        <f>IF(M92&gt;0,ROUND(L92*M92/12,2),0)</f>
        <v/>
      </c>
      <c r="O92">
        <f>IF(L92=0,"Bezahlt",IF(K92&gt;0,"Teilbezahlt","Offen"))</f>
        <v/>
      </c>
      <c r="P92" s="13">
        <f>F92-TODAY()</f>
        <v/>
      </c>
      <c r="Q92">
        <f>IF(L92&gt;0,IF(P92&lt;0,"Ja","Nein"),"Nein")</f>
        <v/>
      </c>
    </row>
    <row r="93">
      <c r="I93" s="9">
        <f>ROUND(G93*H93,2)</f>
        <v/>
      </c>
      <c r="J93" s="9">
        <f>G93+I93</f>
        <v/>
      </c>
      <c r="K93" s="9">
        <f>IFERROR(SUMIFS(Zahlungen!$D:$D,Zahlungen!$B:$B,$A93),0)</f>
        <v/>
      </c>
      <c r="L93" s="9">
        <f>MAX(J93-K93,0)</f>
        <v/>
      </c>
      <c r="N93" s="9">
        <f>IF(M93&gt;0,ROUND(L93*M93/12,2),0)</f>
        <v/>
      </c>
      <c r="O93">
        <f>IF(L93=0,"Bezahlt",IF(K93&gt;0,"Teilbezahlt","Offen"))</f>
        <v/>
      </c>
      <c r="P93" s="13">
        <f>F93-TODAY()</f>
        <v/>
      </c>
      <c r="Q93">
        <f>IF(L93&gt;0,IF(P93&lt;0,"Ja","Nein"),"Nein")</f>
        <v/>
      </c>
    </row>
    <row r="94">
      <c r="I94" s="9">
        <f>ROUND(G94*H94,2)</f>
        <v/>
      </c>
      <c r="J94" s="9">
        <f>G94+I94</f>
        <v/>
      </c>
      <c r="K94" s="9">
        <f>IFERROR(SUMIFS(Zahlungen!$D:$D,Zahlungen!$B:$B,$A94),0)</f>
        <v/>
      </c>
      <c r="L94" s="9">
        <f>MAX(J94-K94,0)</f>
        <v/>
      </c>
      <c r="N94" s="9">
        <f>IF(M94&gt;0,ROUND(L94*M94/12,2),0)</f>
        <v/>
      </c>
      <c r="O94">
        <f>IF(L94=0,"Bezahlt",IF(K94&gt;0,"Teilbezahlt","Offen"))</f>
        <v/>
      </c>
      <c r="P94" s="13">
        <f>F94-TODAY()</f>
        <v/>
      </c>
      <c r="Q94">
        <f>IF(L94&gt;0,IF(P94&lt;0,"Ja","Nein"),"Nein")</f>
        <v/>
      </c>
    </row>
    <row r="95">
      <c r="I95" s="9">
        <f>ROUND(G95*H95,2)</f>
        <v/>
      </c>
      <c r="J95" s="9">
        <f>G95+I95</f>
        <v/>
      </c>
      <c r="K95" s="9">
        <f>IFERROR(SUMIFS(Zahlungen!$D:$D,Zahlungen!$B:$B,$A95),0)</f>
        <v/>
      </c>
      <c r="L95" s="9">
        <f>MAX(J95-K95,0)</f>
        <v/>
      </c>
      <c r="N95" s="9">
        <f>IF(M95&gt;0,ROUND(L95*M95/12,2),0)</f>
        <v/>
      </c>
      <c r="O95">
        <f>IF(L95=0,"Bezahlt",IF(K95&gt;0,"Teilbezahlt","Offen"))</f>
        <v/>
      </c>
      <c r="P95" s="13">
        <f>F95-TODAY()</f>
        <v/>
      </c>
      <c r="Q95">
        <f>IF(L95&gt;0,IF(P95&lt;0,"Ja","Nein"),"Nein")</f>
        <v/>
      </c>
    </row>
    <row r="96">
      <c r="I96" s="9">
        <f>ROUND(G96*H96,2)</f>
        <v/>
      </c>
      <c r="J96" s="9">
        <f>G96+I96</f>
        <v/>
      </c>
      <c r="K96" s="9">
        <f>IFERROR(SUMIFS(Zahlungen!$D:$D,Zahlungen!$B:$B,$A96),0)</f>
        <v/>
      </c>
      <c r="L96" s="9">
        <f>MAX(J96-K96,0)</f>
        <v/>
      </c>
      <c r="N96" s="9">
        <f>IF(M96&gt;0,ROUND(L96*M96/12,2),0)</f>
        <v/>
      </c>
      <c r="O96">
        <f>IF(L96=0,"Bezahlt",IF(K96&gt;0,"Teilbezahlt","Offen"))</f>
        <v/>
      </c>
      <c r="P96" s="13">
        <f>F96-TODAY()</f>
        <v/>
      </c>
      <c r="Q96">
        <f>IF(L96&gt;0,IF(P96&lt;0,"Ja","Nein"),"Nein")</f>
        <v/>
      </c>
    </row>
    <row r="97">
      <c r="I97" s="9">
        <f>ROUND(G97*H97,2)</f>
        <v/>
      </c>
      <c r="J97" s="9">
        <f>G97+I97</f>
        <v/>
      </c>
      <c r="K97" s="9">
        <f>IFERROR(SUMIFS(Zahlungen!$D:$D,Zahlungen!$B:$B,$A97),0)</f>
        <v/>
      </c>
      <c r="L97" s="9">
        <f>MAX(J97-K97,0)</f>
        <v/>
      </c>
      <c r="N97" s="9">
        <f>IF(M97&gt;0,ROUND(L97*M97/12,2),0)</f>
        <v/>
      </c>
      <c r="O97">
        <f>IF(L97=0,"Bezahlt",IF(K97&gt;0,"Teilbezahlt","Offen"))</f>
        <v/>
      </c>
      <c r="P97" s="13">
        <f>F97-TODAY()</f>
        <v/>
      </c>
      <c r="Q97">
        <f>IF(L97&gt;0,IF(P97&lt;0,"Ja","Nein"),"Nein")</f>
        <v/>
      </c>
    </row>
    <row r="98">
      <c r="I98" s="9">
        <f>ROUND(G98*H98,2)</f>
        <v/>
      </c>
      <c r="J98" s="9">
        <f>G98+I98</f>
        <v/>
      </c>
      <c r="K98" s="9">
        <f>IFERROR(SUMIFS(Zahlungen!$D:$D,Zahlungen!$B:$B,$A98),0)</f>
        <v/>
      </c>
      <c r="L98" s="9">
        <f>MAX(J98-K98,0)</f>
        <v/>
      </c>
      <c r="N98" s="9">
        <f>IF(M98&gt;0,ROUND(L98*M98/12,2),0)</f>
        <v/>
      </c>
      <c r="O98">
        <f>IF(L98=0,"Bezahlt",IF(K98&gt;0,"Teilbezahlt","Offen"))</f>
        <v/>
      </c>
      <c r="P98" s="13">
        <f>F98-TODAY()</f>
        <v/>
      </c>
      <c r="Q98">
        <f>IF(L98&gt;0,IF(P98&lt;0,"Ja","Nein"),"Nein")</f>
        <v/>
      </c>
    </row>
    <row r="99">
      <c r="I99" s="9">
        <f>ROUND(G99*H99,2)</f>
        <v/>
      </c>
      <c r="J99" s="9">
        <f>G99+I99</f>
        <v/>
      </c>
      <c r="K99" s="9">
        <f>IFERROR(SUMIFS(Zahlungen!$D:$D,Zahlungen!$B:$B,$A99),0)</f>
        <v/>
      </c>
      <c r="L99" s="9">
        <f>MAX(J99-K99,0)</f>
        <v/>
      </c>
      <c r="N99" s="9">
        <f>IF(M99&gt;0,ROUND(L99*M99/12,2),0)</f>
        <v/>
      </c>
      <c r="O99">
        <f>IF(L99=0,"Bezahlt",IF(K99&gt;0,"Teilbezahlt","Offen"))</f>
        <v/>
      </c>
      <c r="P99" s="13">
        <f>F99-TODAY()</f>
        <v/>
      </c>
      <c r="Q99">
        <f>IF(L99&gt;0,IF(P99&lt;0,"Ja","Nein"),"Nein")</f>
        <v/>
      </c>
    </row>
    <row r="100">
      <c r="I100" s="9">
        <f>ROUND(G100*H100,2)</f>
        <v/>
      </c>
      <c r="J100" s="9">
        <f>G100+I100</f>
        <v/>
      </c>
      <c r="K100" s="9">
        <f>IFERROR(SUMIFS(Zahlungen!$D:$D,Zahlungen!$B:$B,$A100),0)</f>
        <v/>
      </c>
      <c r="L100" s="9">
        <f>MAX(J100-K100,0)</f>
        <v/>
      </c>
      <c r="N100" s="9">
        <f>IF(M100&gt;0,ROUND(L100*M100/12,2),0)</f>
        <v/>
      </c>
      <c r="O100">
        <f>IF(L100=0,"Bezahlt",IF(K100&gt;0,"Teilbezahlt","Offen"))</f>
        <v/>
      </c>
      <c r="P100" s="13">
        <f>F100-TODAY()</f>
        <v/>
      </c>
      <c r="Q100">
        <f>IF(L100&gt;0,IF(P100&lt;0,"Ja","Nein"),"Nein")</f>
        <v/>
      </c>
    </row>
    <row r="101">
      <c r="I101" s="9">
        <f>ROUND(G101*H101,2)</f>
        <v/>
      </c>
      <c r="J101" s="9">
        <f>G101+I101</f>
        <v/>
      </c>
      <c r="K101" s="9">
        <f>IFERROR(SUMIFS(Zahlungen!$D:$D,Zahlungen!$B:$B,$A101),0)</f>
        <v/>
      </c>
      <c r="L101" s="9">
        <f>MAX(J101-K101,0)</f>
        <v/>
      </c>
      <c r="N101" s="9">
        <f>IF(M101&gt;0,ROUND(L101*M101/12,2),0)</f>
        <v/>
      </c>
      <c r="O101">
        <f>IF(L101=0,"Bezahlt",IF(K101&gt;0,"Teilbezahlt","Offen"))</f>
        <v/>
      </c>
      <c r="P101" s="13">
        <f>F101-TODAY()</f>
        <v/>
      </c>
      <c r="Q101">
        <f>IF(L101&gt;0,IF(P101&lt;0,"Ja","Nein"),"Nein")</f>
        <v/>
      </c>
    </row>
    <row r="102">
      <c r="I102" s="9">
        <f>ROUND(G102*H102,2)</f>
        <v/>
      </c>
      <c r="J102" s="9">
        <f>G102+I102</f>
        <v/>
      </c>
      <c r="K102" s="9">
        <f>IFERROR(SUMIFS(Zahlungen!$D:$D,Zahlungen!$B:$B,$A102),0)</f>
        <v/>
      </c>
      <c r="L102" s="9">
        <f>MAX(J102-K102,0)</f>
        <v/>
      </c>
      <c r="N102" s="9">
        <f>IF(M102&gt;0,ROUND(L102*M102/12,2),0)</f>
        <v/>
      </c>
      <c r="O102">
        <f>IF(L102=0,"Bezahlt",IF(K102&gt;0,"Teilbezahlt","Offen"))</f>
        <v/>
      </c>
      <c r="P102" s="13">
        <f>F102-TODAY()</f>
        <v/>
      </c>
      <c r="Q102">
        <f>IF(L102&gt;0,IF(P102&lt;0,"Ja","Nein"),"Nein")</f>
        <v/>
      </c>
    </row>
    <row r="103">
      <c r="I103" s="9">
        <f>ROUND(G103*H103,2)</f>
        <v/>
      </c>
      <c r="J103" s="9">
        <f>G103+I103</f>
        <v/>
      </c>
      <c r="K103" s="9">
        <f>IFERROR(SUMIFS(Zahlungen!$D:$D,Zahlungen!$B:$B,$A103),0)</f>
        <v/>
      </c>
      <c r="L103" s="9">
        <f>MAX(J103-K103,0)</f>
        <v/>
      </c>
      <c r="N103" s="9">
        <f>IF(M103&gt;0,ROUND(L103*M103/12,2),0)</f>
        <v/>
      </c>
      <c r="O103">
        <f>IF(L103=0,"Bezahlt",IF(K103&gt;0,"Teilbezahlt","Offen"))</f>
        <v/>
      </c>
      <c r="P103" s="13">
        <f>F103-TODAY()</f>
        <v/>
      </c>
      <c r="Q103">
        <f>IF(L103&gt;0,IF(P103&lt;0,"Ja","Nein"),"Nein")</f>
        <v/>
      </c>
    </row>
    <row r="104">
      <c r="I104" s="9">
        <f>ROUND(G104*H104,2)</f>
        <v/>
      </c>
      <c r="J104" s="9">
        <f>G104+I104</f>
        <v/>
      </c>
      <c r="K104" s="9">
        <f>IFERROR(SUMIFS(Zahlungen!$D:$D,Zahlungen!$B:$B,$A104),0)</f>
        <v/>
      </c>
      <c r="L104" s="9">
        <f>MAX(J104-K104,0)</f>
        <v/>
      </c>
      <c r="N104" s="9">
        <f>IF(M104&gt;0,ROUND(L104*M104/12,2),0)</f>
        <v/>
      </c>
      <c r="O104">
        <f>IF(L104=0,"Bezahlt",IF(K104&gt;0,"Teilbezahlt","Offen"))</f>
        <v/>
      </c>
      <c r="P104" s="13">
        <f>F104-TODAY()</f>
        <v/>
      </c>
      <c r="Q104">
        <f>IF(L104&gt;0,IF(P104&lt;0,"Ja","Nein"),"Nein")</f>
        <v/>
      </c>
    </row>
    <row r="105">
      <c r="I105" s="9">
        <f>ROUND(G105*H105,2)</f>
        <v/>
      </c>
      <c r="J105" s="9">
        <f>G105+I105</f>
        <v/>
      </c>
      <c r="K105" s="9">
        <f>IFERROR(SUMIFS(Zahlungen!$D:$D,Zahlungen!$B:$B,$A105),0)</f>
        <v/>
      </c>
      <c r="L105" s="9">
        <f>MAX(J105-K105,0)</f>
        <v/>
      </c>
      <c r="N105" s="9">
        <f>IF(M105&gt;0,ROUND(L105*M105/12,2),0)</f>
        <v/>
      </c>
      <c r="O105">
        <f>IF(L105=0,"Bezahlt",IF(K105&gt;0,"Teilbezahlt","Offen"))</f>
        <v/>
      </c>
      <c r="P105" s="13">
        <f>F105-TODAY()</f>
        <v/>
      </c>
      <c r="Q105">
        <f>IF(L105&gt;0,IF(P105&lt;0,"Ja","Nein"),"Nein")</f>
        <v/>
      </c>
    </row>
    <row r="106">
      <c r="I106" s="9">
        <f>ROUND(G106*H106,2)</f>
        <v/>
      </c>
      <c r="J106" s="9">
        <f>G106+I106</f>
        <v/>
      </c>
      <c r="K106" s="9">
        <f>IFERROR(SUMIFS(Zahlungen!$D:$D,Zahlungen!$B:$B,$A106),0)</f>
        <v/>
      </c>
      <c r="L106" s="9">
        <f>MAX(J106-K106,0)</f>
        <v/>
      </c>
      <c r="N106" s="9">
        <f>IF(M106&gt;0,ROUND(L106*M106/12,2),0)</f>
        <v/>
      </c>
      <c r="O106">
        <f>IF(L106=0,"Bezahlt",IF(K106&gt;0,"Teilbezahlt","Offen"))</f>
        <v/>
      </c>
      <c r="P106" s="13">
        <f>F106-TODAY()</f>
        <v/>
      </c>
      <c r="Q106">
        <f>IF(L106&gt;0,IF(P106&lt;0,"Ja","Nein"),"Nein")</f>
        <v/>
      </c>
    </row>
    <row r="107">
      <c r="I107" s="9">
        <f>ROUND(G107*H107,2)</f>
        <v/>
      </c>
      <c r="J107" s="9">
        <f>G107+I107</f>
        <v/>
      </c>
      <c r="K107" s="9">
        <f>IFERROR(SUMIFS(Zahlungen!$D:$D,Zahlungen!$B:$B,$A107),0)</f>
        <v/>
      </c>
      <c r="L107" s="9">
        <f>MAX(J107-K107,0)</f>
        <v/>
      </c>
      <c r="N107" s="9">
        <f>IF(M107&gt;0,ROUND(L107*M107/12,2),0)</f>
        <v/>
      </c>
      <c r="O107">
        <f>IF(L107=0,"Bezahlt",IF(K107&gt;0,"Teilbezahlt","Offen"))</f>
        <v/>
      </c>
      <c r="P107" s="13">
        <f>F107-TODAY()</f>
        <v/>
      </c>
      <c r="Q107">
        <f>IF(L107&gt;0,IF(P107&lt;0,"Ja","Nein"),"Nein")</f>
        <v/>
      </c>
    </row>
    <row r="108">
      <c r="I108" s="9">
        <f>ROUND(G108*H108,2)</f>
        <v/>
      </c>
      <c r="J108" s="9">
        <f>G108+I108</f>
        <v/>
      </c>
      <c r="K108" s="9">
        <f>IFERROR(SUMIFS(Zahlungen!$D:$D,Zahlungen!$B:$B,$A108),0)</f>
        <v/>
      </c>
      <c r="L108" s="9">
        <f>MAX(J108-K108,0)</f>
        <v/>
      </c>
      <c r="N108" s="9">
        <f>IF(M108&gt;0,ROUND(L108*M108/12,2),0)</f>
        <v/>
      </c>
      <c r="O108">
        <f>IF(L108=0,"Bezahlt",IF(K108&gt;0,"Teilbezahlt","Offen"))</f>
        <v/>
      </c>
      <c r="P108" s="13">
        <f>F108-TODAY()</f>
        <v/>
      </c>
      <c r="Q108">
        <f>IF(L108&gt;0,IF(P108&lt;0,"Ja","Nein"),"Nein")</f>
        <v/>
      </c>
    </row>
    <row r="109">
      <c r="I109" s="9">
        <f>ROUND(G109*H109,2)</f>
        <v/>
      </c>
      <c r="J109" s="9">
        <f>G109+I109</f>
        <v/>
      </c>
      <c r="K109" s="9">
        <f>IFERROR(SUMIFS(Zahlungen!$D:$D,Zahlungen!$B:$B,$A109),0)</f>
        <v/>
      </c>
      <c r="L109" s="9">
        <f>MAX(J109-K109,0)</f>
        <v/>
      </c>
      <c r="N109" s="9">
        <f>IF(M109&gt;0,ROUND(L109*M109/12,2),0)</f>
        <v/>
      </c>
      <c r="O109">
        <f>IF(L109=0,"Bezahlt",IF(K109&gt;0,"Teilbezahlt","Offen"))</f>
        <v/>
      </c>
      <c r="P109" s="13">
        <f>F109-TODAY()</f>
        <v/>
      </c>
      <c r="Q109">
        <f>IF(L109&gt;0,IF(P109&lt;0,"Ja","Nein"),"Nein")</f>
        <v/>
      </c>
    </row>
    <row r="110">
      <c r="I110" s="9">
        <f>ROUND(G110*H110,2)</f>
        <v/>
      </c>
      <c r="J110" s="9">
        <f>G110+I110</f>
        <v/>
      </c>
      <c r="K110" s="9">
        <f>IFERROR(SUMIFS(Zahlungen!$D:$D,Zahlungen!$B:$B,$A110),0)</f>
        <v/>
      </c>
      <c r="L110" s="9">
        <f>MAX(J110-K110,0)</f>
        <v/>
      </c>
      <c r="N110" s="9">
        <f>IF(M110&gt;0,ROUND(L110*M110/12,2),0)</f>
        <v/>
      </c>
      <c r="O110">
        <f>IF(L110=0,"Bezahlt",IF(K110&gt;0,"Teilbezahlt","Offen"))</f>
        <v/>
      </c>
      <c r="P110" s="13">
        <f>F110-TODAY()</f>
        <v/>
      </c>
      <c r="Q110">
        <f>IF(L110&gt;0,IF(P110&lt;0,"Ja","Nein"),"Nein")</f>
        <v/>
      </c>
    </row>
    <row r="111">
      <c r="I111" s="9">
        <f>ROUND(G111*H111,2)</f>
        <v/>
      </c>
      <c r="J111" s="9">
        <f>G111+I111</f>
        <v/>
      </c>
      <c r="K111" s="9">
        <f>IFERROR(SUMIFS(Zahlungen!$D:$D,Zahlungen!$B:$B,$A111),0)</f>
        <v/>
      </c>
      <c r="L111" s="9">
        <f>MAX(J111-K111,0)</f>
        <v/>
      </c>
      <c r="N111" s="9">
        <f>IF(M111&gt;0,ROUND(L111*M111/12,2),0)</f>
        <v/>
      </c>
      <c r="O111">
        <f>IF(L111=0,"Bezahlt",IF(K111&gt;0,"Teilbezahlt","Offen"))</f>
        <v/>
      </c>
      <c r="P111" s="13">
        <f>F111-TODAY()</f>
        <v/>
      </c>
      <c r="Q111">
        <f>IF(L111&gt;0,IF(P111&lt;0,"Ja","Nein"),"Nein")</f>
        <v/>
      </c>
    </row>
    <row r="112">
      <c r="I112" s="9">
        <f>ROUND(G112*H112,2)</f>
        <v/>
      </c>
      <c r="J112" s="9">
        <f>G112+I112</f>
        <v/>
      </c>
      <c r="K112" s="9">
        <f>IFERROR(SUMIFS(Zahlungen!$D:$D,Zahlungen!$B:$B,$A112),0)</f>
        <v/>
      </c>
      <c r="L112" s="9">
        <f>MAX(J112-K112,0)</f>
        <v/>
      </c>
      <c r="N112" s="9">
        <f>IF(M112&gt;0,ROUND(L112*M112/12,2),0)</f>
        <v/>
      </c>
      <c r="O112">
        <f>IF(L112=0,"Bezahlt",IF(K112&gt;0,"Teilbezahlt","Offen"))</f>
        <v/>
      </c>
      <c r="P112" s="13">
        <f>F112-TODAY()</f>
        <v/>
      </c>
      <c r="Q112">
        <f>IF(L112&gt;0,IF(P112&lt;0,"Ja","Nein"),"Nein")</f>
        <v/>
      </c>
    </row>
    <row r="113">
      <c r="I113" s="9">
        <f>ROUND(G113*H113,2)</f>
        <v/>
      </c>
      <c r="J113" s="9">
        <f>G113+I113</f>
        <v/>
      </c>
      <c r="K113" s="9">
        <f>IFERROR(SUMIFS(Zahlungen!$D:$D,Zahlungen!$B:$B,$A113),0)</f>
        <v/>
      </c>
      <c r="L113" s="9">
        <f>MAX(J113-K113,0)</f>
        <v/>
      </c>
      <c r="N113" s="9">
        <f>IF(M113&gt;0,ROUND(L113*M113/12,2),0)</f>
        <v/>
      </c>
      <c r="O113">
        <f>IF(L113=0,"Bezahlt",IF(K113&gt;0,"Teilbezahlt","Offen"))</f>
        <v/>
      </c>
      <c r="P113" s="13">
        <f>F113-TODAY()</f>
        <v/>
      </c>
      <c r="Q113">
        <f>IF(L113&gt;0,IF(P113&lt;0,"Ja","Nein"),"Nein")</f>
        <v/>
      </c>
    </row>
    <row r="114">
      <c r="I114" s="9">
        <f>ROUND(G114*H114,2)</f>
        <v/>
      </c>
      <c r="J114" s="9">
        <f>G114+I114</f>
        <v/>
      </c>
      <c r="K114" s="9">
        <f>IFERROR(SUMIFS(Zahlungen!$D:$D,Zahlungen!$B:$B,$A114),0)</f>
        <v/>
      </c>
      <c r="L114" s="9">
        <f>MAX(J114-K114,0)</f>
        <v/>
      </c>
      <c r="N114" s="9">
        <f>IF(M114&gt;0,ROUND(L114*M114/12,2),0)</f>
        <v/>
      </c>
      <c r="O114">
        <f>IF(L114=0,"Bezahlt",IF(K114&gt;0,"Teilbezahlt","Offen"))</f>
        <v/>
      </c>
      <c r="P114" s="13">
        <f>F114-TODAY()</f>
        <v/>
      </c>
      <c r="Q114">
        <f>IF(L114&gt;0,IF(P114&lt;0,"Ja","Nein"),"Nein")</f>
        <v/>
      </c>
    </row>
    <row r="115">
      <c r="I115" s="9">
        <f>ROUND(G115*H115,2)</f>
        <v/>
      </c>
      <c r="J115" s="9">
        <f>G115+I115</f>
        <v/>
      </c>
      <c r="K115" s="9">
        <f>IFERROR(SUMIFS(Zahlungen!$D:$D,Zahlungen!$B:$B,$A115),0)</f>
        <v/>
      </c>
      <c r="L115" s="9">
        <f>MAX(J115-K115,0)</f>
        <v/>
      </c>
      <c r="N115" s="9">
        <f>IF(M115&gt;0,ROUND(L115*M115/12,2),0)</f>
        <v/>
      </c>
      <c r="O115">
        <f>IF(L115=0,"Bezahlt",IF(K115&gt;0,"Teilbezahlt","Offen"))</f>
        <v/>
      </c>
      <c r="P115" s="13">
        <f>F115-TODAY()</f>
        <v/>
      </c>
      <c r="Q115">
        <f>IF(L115&gt;0,IF(P115&lt;0,"Ja","Nein"),"Nein")</f>
        <v/>
      </c>
    </row>
    <row r="116">
      <c r="I116" s="9">
        <f>ROUND(G116*H116,2)</f>
        <v/>
      </c>
      <c r="J116" s="9">
        <f>G116+I116</f>
        <v/>
      </c>
      <c r="K116" s="9">
        <f>IFERROR(SUMIFS(Zahlungen!$D:$D,Zahlungen!$B:$B,$A116),0)</f>
        <v/>
      </c>
      <c r="L116" s="9">
        <f>MAX(J116-K116,0)</f>
        <v/>
      </c>
      <c r="N116" s="9">
        <f>IF(M116&gt;0,ROUND(L116*M116/12,2),0)</f>
        <v/>
      </c>
      <c r="O116">
        <f>IF(L116=0,"Bezahlt",IF(K116&gt;0,"Teilbezahlt","Offen"))</f>
        <v/>
      </c>
      <c r="P116" s="13">
        <f>F116-TODAY()</f>
        <v/>
      </c>
      <c r="Q116">
        <f>IF(L116&gt;0,IF(P116&lt;0,"Ja","Nein"),"Nein")</f>
        <v/>
      </c>
    </row>
    <row r="117">
      <c r="I117" s="9">
        <f>ROUND(G117*H117,2)</f>
        <v/>
      </c>
      <c r="J117" s="9">
        <f>G117+I117</f>
        <v/>
      </c>
      <c r="K117" s="9">
        <f>IFERROR(SUMIFS(Zahlungen!$D:$D,Zahlungen!$B:$B,$A117),0)</f>
        <v/>
      </c>
      <c r="L117" s="9">
        <f>MAX(J117-K117,0)</f>
        <v/>
      </c>
      <c r="N117" s="9">
        <f>IF(M117&gt;0,ROUND(L117*M117/12,2),0)</f>
        <v/>
      </c>
      <c r="O117">
        <f>IF(L117=0,"Bezahlt",IF(K117&gt;0,"Teilbezahlt","Offen"))</f>
        <v/>
      </c>
      <c r="P117" s="13">
        <f>F117-TODAY()</f>
        <v/>
      </c>
      <c r="Q117">
        <f>IF(L117&gt;0,IF(P117&lt;0,"Ja","Nein"),"Nein")</f>
        <v/>
      </c>
    </row>
    <row r="118">
      <c r="I118" s="9">
        <f>ROUND(G118*H118,2)</f>
        <v/>
      </c>
      <c r="J118" s="9">
        <f>G118+I118</f>
        <v/>
      </c>
      <c r="K118" s="9">
        <f>IFERROR(SUMIFS(Zahlungen!$D:$D,Zahlungen!$B:$B,$A118),0)</f>
        <v/>
      </c>
      <c r="L118" s="9">
        <f>MAX(J118-K118,0)</f>
        <v/>
      </c>
      <c r="N118" s="9">
        <f>IF(M118&gt;0,ROUND(L118*M118/12,2),0)</f>
        <v/>
      </c>
      <c r="O118">
        <f>IF(L118=0,"Bezahlt",IF(K118&gt;0,"Teilbezahlt","Offen"))</f>
        <v/>
      </c>
      <c r="P118" s="13">
        <f>F118-TODAY()</f>
        <v/>
      </c>
      <c r="Q118">
        <f>IF(L118&gt;0,IF(P118&lt;0,"Ja","Nein"),"Nein")</f>
        <v/>
      </c>
    </row>
    <row r="119">
      <c r="I119" s="9">
        <f>ROUND(G119*H119,2)</f>
        <v/>
      </c>
      <c r="J119" s="9">
        <f>G119+I119</f>
        <v/>
      </c>
      <c r="K119" s="9">
        <f>IFERROR(SUMIFS(Zahlungen!$D:$D,Zahlungen!$B:$B,$A119),0)</f>
        <v/>
      </c>
      <c r="L119" s="9">
        <f>MAX(J119-K119,0)</f>
        <v/>
      </c>
      <c r="N119" s="9">
        <f>IF(M119&gt;0,ROUND(L119*M119/12,2),0)</f>
        <v/>
      </c>
      <c r="O119">
        <f>IF(L119=0,"Bezahlt",IF(K119&gt;0,"Teilbezahlt","Offen"))</f>
        <v/>
      </c>
      <c r="P119" s="13">
        <f>F119-TODAY()</f>
        <v/>
      </c>
      <c r="Q119">
        <f>IF(L119&gt;0,IF(P119&lt;0,"Ja","Nein"),"Nein")</f>
        <v/>
      </c>
    </row>
    <row r="120">
      <c r="I120" s="9">
        <f>ROUND(G120*H120,2)</f>
        <v/>
      </c>
      <c r="J120" s="9">
        <f>G120+I120</f>
        <v/>
      </c>
      <c r="K120" s="9">
        <f>IFERROR(SUMIFS(Zahlungen!$D:$D,Zahlungen!$B:$B,$A120),0)</f>
        <v/>
      </c>
      <c r="L120" s="9">
        <f>MAX(J120-K120,0)</f>
        <v/>
      </c>
      <c r="N120" s="9">
        <f>IF(M120&gt;0,ROUND(L120*M120/12,2),0)</f>
        <v/>
      </c>
      <c r="O120">
        <f>IF(L120=0,"Bezahlt",IF(K120&gt;0,"Teilbezahlt","Offen"))</f>
        <v/>
      </c>
      <c r="P120" s="13">
        <f>F120-TODAY()</f>
        <v/>
      </c>
      <c r="Q120">
        <f>IF(L120&gt;0,IF(P120&lt;0,"Ja","Nein"),"Nein")</f>
        <v/>
      </c>
    </row>
    <row r="121">
      <c r="I121" s="9">
        <f>ROUND(G121*H121,2)</f>
        <v/>
      </c>
      <c r="J121" s="9">
        <f>G121+I121</f>
        <v/>
      </c>
      <c r="K121" s="9">
        <f>IFERROR(SUMIFS(Zahlungen!$D:$D,Zahlungen!$B:$B,$A121),0)</f>
        <v/>
      </c>
      <c r="L121" s="9">
        <f>MAX(J121-K121,0)</f>
        <v/>
      </c>
      <c r="N121" s="9">
        <f>IF(M121&gt;0,ROUND(L121*M121/12,2),0)</f>
        <v/>
      </c>
      <c r="O121">
        <f>IF(L121=0,"Bezahlt",IF(K121&gt;0,"Teilbezahlt","Offen"))</f>
        <v/>
      </c>
      <c r="P121" s="13">
        <f>F121-TODAY()</f>
        <v/>
      </c>
      <c r="Q121">
        <f>IF(L121&gt;0,IF(P121&lt;0,"Ja","Nein"),"Nein")</f>
        <v/>
      </c>
    </row>
    <row r="122">
      <c r="I122" s="9">
        <f>ROUND(G122*H122,2)</f>
        <v/>
      </c>
      <c r="J122" s="9">
        <f>G122+I122</f>
        <v/>
      </c>
      <c r="K122" s="9">
        <f>IFERROR(SUMIFS(Zahlungen!$D:$D,Zahlungen!$B:$B,$A122),0)</f>
        <v/>
      </c>
      <c r="L122" s="9">
        <f>MAX(J122-K122,0)</f>
        <v/>
      </c>
      <c r="N122" s="9">
        <f>IF(M122&gt;0,ROUND(L122*M122/12,2),0)</f>
        <v/>
      </c>
      <c r="O122">
        <f>IF(L122=0,"Bezahlt",IF(K122&gt;0,"Teilbezahlt","Offen"))</f>
        <v/>
      </c>
      <c r="P122" s="13">
        <f>F122-TODAY()</f>
        <v/>
      </c>
      <c r="Q122">
        <f>IF(L122&gt;0,IF(P122&lt;0,"Ja","Nein"),"Nein")</f>
        <v/>
      </c>
    </row>
    <row r="123">
      <c r="I123" s="9">
        <f>ROUND(G123*H123,2)</f>
        <v/>
      </c>
      <c r="J123" s="9">
        <f>G123+I123</f>
        <v/>
      </c>
      <c r="K123" s="9">
        <f>IFERROR(SUMIFS(Zahlungen!$D:$D,Zahlungen!$B:$B,$A123),0)</f>
        <v/>
      </c>
      <c r="L123" s="9">
        <f>MAX(J123-K123,0)</f>
        <v/>
      </c>
      <c r="N123" s="9">
        <f>IF(M123&gt;0,ROUND(L123*M123/12,2),0)</f>
        <v/>
      </c>
      <c r="O123">
        <f>IF(L123=0,"Bezahlt",IF(K123&gt;0,"Teilbezahlt","Offen"))</f>
        <v/>
      </c>
      <c r="P123" s="13">
        <f>F123-TODAY()</f>
        <v/>
      </c>
      <c r="Q123">
        <f>IF(L123&gt;0,IF(P123&lt;0,"Ja","Nein"),"Nein")</f>
        <v/>
      </c>
    </row>
    <row r="124">
      <c r="I124" s="9">
        <f>ROUND(G124*H124,2)</f>
        <v/>
      </c>
      <c r="J124" s="9">
        <f>G124+I124</f>
        <v/>
      </c>
      <c r="K124" s="9">
        <f>IFERROR(SUMIFS(Zahlungen!$D:$D,Zahlungen!$B:$B,$A124),0)</f>
        <v/>
      </c>
      <c r="L124" s="9">
        <f>MAX(J124-K124,0)</f>
        <v/>
      </c>
      <c r="N124" s="9">
        <f>IF(M124&gt;0,ROUND(L124*M124/12,2),0)</f>
        <v/>
      </c>
      <c r="O124">
        <f>IF(L124=0,"Bezahlt",IF(K124&gt;0,"Teilbezahlt","Offen"))</f>
        <v/>
      </c>
      <c r="P124" s="13">
        <f>F124-TODAY()</f>
        <v/>
      </c>
      <c r="Q124">
        <f>IF(L124&gt;0,IF(P124&lt;0,"Ja","Nein"),"Nein")</f>
        <v/>
      </c>
    </row>
    <row r="125">
      <c r="I125" s="9">
        <f>ROUND(G125*H125,2)</f>
        <v/>
      </c>
      <c r="J125" s="9">
        <f>G125+I125</f>
        <v/>
      </c>
      <c r="K125" s="9">
        <f>IFERROR(SUMIFS(Zahlungen!$D:$D,Zahlungen!$B:$B,$A125),0)</f>
        <v/>
      </c>
      <c r="L125" s="9">
        <f>MAX(J125-K125,0)</f>
        <v/>
      </c>
      <c r="N125" s="9">
        <f>IF(M125&gt;0,ROUND(L125*M125/12,2),0)</f>
        <v/>
      </c>
      <c r="O125">
        <f>IF(L125=0,"Bezahlt",IF(K125&gt;0,"Teilbezahlt","Offen"))</f>
        <v/>
      </c>
      <c r="P125" s="13">
        <f>F125-TODAY()</f>
        <v/>
      </c>
      <c r="Q125">
        <f>IF(L125&gt;0,IF(P125&lt;0,"Ja","Nein"),"Nein")</f>
        <v/>
      </c>
    </row>
    <row r="126">
      <c r="I126" s="9">
        <f>ROUND(G126*H126,2)</f>
        <v/>
      </c>
      <c r="J126" s="9">
        <f>G126+I126</f>
        <v/>
      </c>
      <c r="K126" s="9">
        <f>IFERROR(SUMIFS(Zahlungen!$D:$D,Zahlungen!$B:$B,$A126),0)</f>
        <v/>
      </c>
      <c r="L126" s="9">
        <f>MAX(J126-K126,0)</f>
        <v/>
      </c>
      <c r="N126" s="9">
        <f>IF(M126&gt;0,ROUND(L126*M126/12,2),0)</f>
        <v/>
      </c>
      <c r="O126">
        <f>IF(L126=0,"Bezahlt",IF(K126&gt;0,"Teilbezahlt","Offen"))</f>
        <v/>
      </c>
      <c r="P126" s="13">
        <f>F126-TODAY()</f>
        <v/>
      </c>
      <c r="Q126">
        <f>IF(L126&gt;0,IF(P126&lt;0,"Ja","Nein"),"Nein")</f>
        <v/>
      </c>
    </row>
    <row r="127">
      <c r="I127" s="9">
        <f>ROUND(G127*H127,2)</f>
        <v/>
      </c>
      <c r="J127" s="9">
        <f>G127+I127</f>
        <v/>
      </c>
      <c r="K127" s="9">
        <f>IFERROR(SUMIFS(Zahlungen!$D:$D,Zahlungen!$B:$B,$A127),0)</f>
        <v/>
      </c>
      <c r="L127" s="9">
        <f>MAX(J127-K127,0)</f>
        <v/>
      </c>
      <c r="N127" s="9">
        <f>IF(M127&gt;0,ROUND(L127*M127/12,2),0)</f>
        <v/>
      </c>
      <c r="O127">
        <f>IF(L127=0,"Bezahlt",IF(K127&gt;0,"Teilbezahlt","Offen"))</f>
        <v/>
      </c>
      <c r="P127" s="13">
        <f>F127-TODAY()</f>
        <v/>
      </c>
      <c r="Q127">
        <f>IF(L127&gt;0,IF(P127&lt;0,"Ja","Nein"),"Nein")</f>
        <v/>
      </c>
    </row>
    <row r="128">
      <c r="I128" s="9">
        <f>ROUND(G128*H128,2)</f>
        <v/>
      </c>
      <c r="J128" s="9">
        <f>G128+I128</f>
        <v/>
      </c>
      <c r="K128" s="9">
        <f>IFERROR(SUMIFS(Zahlungen!$D:$D,Zahlungen!$B:$B,$A128),0)</f>
        <v/>
      </c>
      <c r="L128" s="9">
        <f>MAX(J128-K128,0)</f>
        <v/>
      </c>
      <c r="N128" s="9">
        <f>IF(M128&gt;0,ROUND(L128*M128/12,2),0)</f>
        <v/>
      </c>
      <c r="O128">
        <f>IF(L128=0,"Bezahlt",IF(K128&gt;0,"Teilbezahlt","Offen"))</f>
        <v/>
      </c>
      <c r="P128" s="13">
        <f>F128-TODAY()</f>
        <v/>
      </c>
      <c r="Q128">
        <f>IF(L128&gt;0,IF(P128&lt;0,"Ja","Nein"),"Nein")</f>
        <v/>
      </c>
    </row>
    <row r="129">
      <c r="I129" s="9">
        <f>ROUND(G129*H129,2)</f>
        <v/>
      </c>
      <c r="J129" s="9">
        <f>G129+I129</f>
        <v/>
      </c>
      <c r="K129" s="9">
        <f>IFERROR(SUMIFS(Zahlungen!$D:$D,Zahlungen!$B:$B,$A129),0)</f>
        <v/>
      </c>
      <c r="L129" s="9">
        <f>MAX(J129-K129,0)</f>
        <v/>
      </c>
      <c r="N129" s="9">
        <f>IF(M129&gt;0,ROUND(L129*M129/12,2),0)</f>
        <v/>
      </c>
      <c r="O129">
        <f>IF(L129=0,"Bezahlt",IF(K129&gt;0,"Teilbezahlt","Offen"))</f>
        <v/>
      </c>
      <c r="P129" s="13">
        <f>F129-TODAY()</f>
        <v/>
      </c>
      <c r="Q129">
        <f>IF(L129&gt;0,IF(P129&lt;0,"Ja","Nein"),"Nein")</f>
        <v/>
      </c>
    </row>
    <row r="130">
      <c r="I130" s="9">
        <f>ROUND(G130*H130,2)</f>
        <v/>
      </c>
      <c r="J130" s="9">
        <f>G130+I130</f>
        <v/>
      </c>
      <c r="K130" s="9">
        <f>IFERROR(SUMIFS(Zahlungen!$D:$D,Zahlungen!$B:$B,$A130),0)</f>
        <v/>
      </c>
      <c r="L130" s="9">
        <f>MAX(J130-K130,0)</f>
        <v/>
      </c>
      <c r="N130" s="9">
        <f>IF(M130&gt;0,ROUND(L130*M130/12,2),0)</f>
        <v/>
      </c>
      <c r="O130">
        <f>IF(L130=0,"Bezahlt",IF(K130&gt;0,"Teilbezahlt","Offen"))</f>
        <v/>
      </c>
      <c r="P130" s="13">
        <f>F130-TODAY()</f>
        <v/>
      </c>
      <c r="Q130">
        <f>IF(L130&gt;0,IF(P130&lt;0,"Ja","Nein"),"Nein")</f>
        <v/>
      </c>
    </row>
    <row r="131">
      <c r="I131" s="9">
        <f>ROUND(G131*H131,2)</f>
        <v/>
      </c>
      <c r="J131" s="9">
        <f>G131+I131</f>
        <v/>
      </c>
      <c r="K131" s="9">
        <f>IFERROR(SUMIFS(Zahlungen!$D:$D,Zahlungen!$B:$B,$A131),0)</f>
        <v/>
      </c>
      <c r="L131" s="9">
        <f>MAX(J131-K131,0)</f>
        <v/>
      </c>
      <c r="N131" s="9">
        <f>IF(M131&gt;0,ROUND(L131*M131/12,2),0)</f>
        <v/>
      </c>
      <c r="O131">
        <f>IF(L131=0,"Bezahlt",IF(K131&gt;0,"Teilbezahlt","Offen"))</f>
        <v/>
      </c>
      <c r="P131" s="13">
        <f>F131-TODAY()</f>
        <v/>
      </c>
      <c r="Q131">
        <f>IF(L131&gt;0,IF(P131&lt;0,"Ja","Nein"),"Nein")</f>
        <v/>
      </c>
    </row>
    <row r="132">
      <c r="I132" s="9">
        <f>ROUND(G132*H132,2)</f>
        <v/>
      </c>
      <c r="J132" s="9">
        <f>G132+I132</f>
        <v/>
      </c>
      <c r="K132" s="9">
        <f>IFERROR(SUMIFS(Zahlungen!$D:$D,Zahlungen!$B:$B,$A132),0)</f>
        <v/>
      </c>
      <c r="L132" s="9">
        <f>MAX(J132-K132,0)</f>
        <v/>
      </c>
      <c r="N132" s="9">
        <f>IF(M132&gt;0,ROUND(L132*M132/12,2),0)</f>
        <v/>
      </c>
      <c r="O132">
        <f>IF(L132=0,"Bezahlt",IF(K132&gt;0,"Teilbezahlt","Offen"))</f>
        <v/>
      </c>
      <c r="P132" s="13">
        <f>F132-TODAY()</f>
        <v/>
      </c>
      <c r="Q132">
        <f>IF(L132&gt;0,IF(P132&lt;0,"Ja","Nein"),"Nein")</f>
        <v/>
      </c>
    </row>
    <row r="133">
      <c r="I133" s="9">
        <f>ROUND(G133*H133,2)</f>
        <v/>
      </c>
      <c r="J133" s="9">
        <f>G133+I133</f>
        <v/>
      </c>
      <c r="K133" s="9">
        <f>IFERROR(SUMIFS(Zahlungen!$D:$D,Zahlungen!$B:$B,$A133),0)</f>
        <v/>
      </c>
      <c r="L133" s="9">
        <f>MAX(J133-K133,0)</f>
        <v/>
      </c>
      <c r="N133" s="9">
        <f>IF(M133&gt;0,ROUND(L133*M133/12,2),0)</f>
        <v/>
      </c>
      <c r="O133">
        <f>IF(L133=0,"Bezahlt",IF(K133&gt;0,"Teilbezahlt","Offen"))</f>
        <v/>
      </c>
      <c r="P133" s="13">
        <f>F133-TODAY()</f>
        <v/>
      </c>
      <c r="Q133">
        <f>IF(L133&gt;0,IF(P133&lt;0,"Ja","Nein"),"Nein")</f>
        <v/>
      </c>
    </row>
    <row r="134">
      <c r="I134" s="9">
        <f>ROUND(G134*H134,2)</f>
        <v/>
      </c>
      <c r="J134" s="9">
        <f>G134+I134</f>
        <v/>
      </c>
      <c r="K134" s="9">
        <f>IFERROR(SUMIFS(Zahlungen!$D:$D,Zahlungen!$B:$B,$A134),0)</f>
        <v/>
      </c>
      <c r="L134" s="9">
        <f>MAX(J134-K134,0)</f>
        <v/>
      </c>
      <c r="N134" s="9">
        <f>IF(M134&gt;0,ROUND(L134*M134/12,2),0)</f>
        <v/>
      </c>
      <c r="O134">
        <f>IF(L134=0,"Bezahlt",IF(K134&gt;0,"Teilbezahlt","Offen"))</f>
        <v/>
      </c>
      <c r="P134" s="13">
        <f>F134-TODAY()</f>
        <v/>
      </c>
      <c r="Q134">
        <f>IF(L134&gt;0,IF(P134&lt;0,"Ja","Nein"),"Nein")</f>
        <v/>
      </c>
    </row>
    <row r="135">
      <c r="I135" s="9">
        <f>ROUND(G135*H135,2)</f>
        <v/>
      </c>
      <c r="J135" s="9">
        <f>G135+I135</f>
        <v/>
      </c>
      <c r="K135" s="9">
        <f>IFERROR(SUMIFS(Zahlungen!$D:$D,Zahlungen!$B:$B,$A135),0)</f>
        <v/>
      </c>
      <c r="L135" s="9">
        <f>MAX(J135-K135,0)</f>
        <v/>
      </c>
      <c r="N135" s="9">
        <f>IF(M135&gt;0,ROUND(L135*M135/12,2),0)</f>
        <v/>
      </c>
      <c r="O135">
        <f>IF(L135=0,"Bezahlt",IF(K135&gt;0,"Teilbezahlt","Offen"))</f>
        <v/>
      </c>
      <c r="P135" s="13">
        <f>F135-TODAY()</f>
        <v/>
      </c>
      <c r="Q135">
        <f>IF(L135&gt;0,IF(P135&lt;0,"Ja","Nein"),"Nein")</f>
        <v/>
      </c>
    </row>
    <row r="136">
      <c r="I136" s="9">
        <f>ROUND(G136*H136,2)</f>
        <v/>
      </c>
      <c r="J136" s="9">
        <f>G136+I136</f>
        <v/>
      </c>
      <c r="K136" s="9">
        <f>IFERROR(SUMIFS(Zahlungen!$D:$D,Zahlungen!$B:$B,$A136),0)</f>
        <v/>
      </c>
      <c r="L136" s="9">
        <f>MAX(J136-K136,0)</f>
        <v/>
      </c>
      <c r="N136" s="9">
        <f>IF(M136&gt;0,ROUND(L136*M136/12,2),0)</f>
        <v/>
      </c>
      <c r="O136">
        <f>IF(L136=0,"Bezahlt",IF(K136&gt;0,"Teilbezahlt","Offen"))</f>
        <v/>
      </c>
      <c r="P136" s="13">
        <f>F136-TODAY()</f>
        <v/>
      </c>
      <c r="Q136">
        <f>IF(L136&gt;0,IF(P136&lt;0,"Ja","Nein"),"Nein")</f>
        <v/>
      </c>
    </row>
    <row r="137">
      <c r="I137" s="9">
        <f>ROUND(G137*H137,2)</f>
        <v/>
      </c>
      <c r="J137" s="9">
        <f>G137+I137</f>
        <v/>
      </c>
      <c r="K137" s="9">
        <f>IFERROR(SUMIFS(Zahlungen!$D:$D,Zahlungen!$B:$B,$A137),0)</f>
        <v/>
      </c>
      <c r="L137" s="9">
        <f>MAX(J137-K137,0)</f>
        <v/>
      </c>
      <c r="N137" s="9">
        <f>IF(M137&gt;0,ROUND(L137*M137/12,2),0)</f>
        <v/>
      </c>
      <c r="O137">
        <f>IF(L137=0,"Bezahlt",IF(K137&gt;0,"Teilbezahlt","Offen"))</f>
        <v/>
      </c>
      <c r="P137" s="13">
        <f>F137-TODAY()</f>
        <v/>
      </c>
      <c r="Q137">
        <f>IF(L137&gt;0,IF(P137&lt;0,"Ja","Nein"),"Nein")</f>
        <v/>
      </c>
    </row>
    <row r="138">
      <c r="I138" s="9">
        <f>ROUND(G138*H138,2)</f>
        <v/>
      </c>
      <c r="J138" s="9">
        <f>G138+I138</f>
        <v/>
      </c>
      <c r="K138" s="9">
        <f>IFERROR(SUMIFS(Zahlungen!$D:$D,Zahlungen!$B:$B,$A138),0)</f>
        <v/>
      </c>
      <c r="L138" s="9">
        <f>MAX(J138-K138,0)</f>
        <v/>
      </c>
      <c r="N138" s="9">
        <f>IF(M138&gt;0,ROUND(L138*M138/12,2),0)</f>
        <v/>
      </c>
      <c r="O138">
        <f>IF(L138=0,"Bezahlt",IF(K138&gt;0,"Teilbezahlt","Offen"))</f>
        <v/>
      </c>
      <c r="P138" s="13">
        <f>F138-TODAY()</f>
        <v/>
      </c>
      <c r="Q138">
        <f>IF(L138&gt;0,IF(P138&lt;0,"Ja","Nein"),"Nein")</f>
        <v/>
      </c>
    </row>
    <row r="139">
      <c r="I139" s="9">
        <f>ROUND(G139*H139,2)</f>
        <v/>
      </c>
      <c r="J139" s="9">
        <f>G139+I139</f>
        <v/>
      </c>
      <c r="K139" s="9">
        <f>IFERROR(SUMIFS(Zahlungen!$D:$D,Zahlungen!$B:$B,$A139),0)</f>
        <v/>
      </c>
      <c r="L139" s="9">
        <f>MAX(J139-K139,0)</f>
        <v/>
      </c>
      <c r="N139" s="9">
        <f>IF(M139&gt;0,ROUND(L139*M139/12,2),0)</f>
        <v/>
      </c>
      <c r="O139">
        <f>IF(L139=0,"Bezahlt",IF(K139&gt;0,"Teilbezahlt","Offen"))</f>
        <v/>
      </c>
      <c r="P139" s="13">
        <f>F139-TODAY()</f>
        <v/>
      </c>
      <c r="Q139">
        <f>IF(L139&gt;0,IF(P139&lt;0,"Ja","Nein"),"Nein")</f>
        <v/>
      </c>
    </row>
    <row r="140">
      <c r="I140" s="9">
        <f>ROUND(G140*H140,2)</f>
        <v/>
      </c>
      <c r="J140" s="9">
        <f>G140+I140</f>
        <v/>
      </c>
      <c r="K140" s="9">
        <f>IFERROR(SUMIFS(Zahlungen!$D:$D,Zahlungen!$B:$B,$A140),0)</f>
        <v/>
      </c>
      <c r="L140" s="9">
        <f>MAX(J140-K140,0)</f>
        <v/>
      </c>
      <c r="N140" s="9">
        <f>IF(M140&gt;0,ROUND(L140*M140/12,2),0)</f>
        <v/>
      </c>
      <c r="O140">
        <f>IF(L140=0,"Bezahlt",IF(K140&gt;0,"Teilbezahlt","Offen"))</f>
        <v/>
      </c>
      <c r="P140" s="13">
        <f>F140-TODAY()</f>
        <v/>
      </c>
      <c r="Q140">
        <f>IF(L140&gt;0,IF(P140&lt;0,"Ja","Nein"),"Nein")</f>
        <v/>
      </c>
    </row>
    <row r="141">
      <c r="I141" s="9">
        <f>ROUND(G141*H141,2)</f>
        <v/>
      </c>
      <c r="J141" s="9">
        <f>G141+I141</f>
        <v/>
      </c>
      <c r="K141" s="9">
        <f>IFERROR(SUMIFS(Zahlungen!$D:$D,Zahlungen!$B:$B,$A141),0)</f>
        <v/>
      </c>
      <c r="L141" s="9">
        <f>MAX(J141-K141,0)</f>
        <v/>
      </c>
      <c r="N141" s="9">
        <f>IF(M141&gt;0,ROUND(L141*M141/12,2),0)</f>
        <v/>
      </c>
      <c r="O141">
        <f>IF(L141=0,"Bezahlt",IF(K141&gt;0,"Teilbezahlt","Offen"))</f>
        <v/>
      </c>
      <c r="P141" s="13">
        <f>F141-TODAY()</f>
        <v/>
      </c>
      <c r="Q141">
        <f>IF(L141&gt;0,IF(P141&lt;0,"Ja","Nein"),"Nein")</f>
        <v/>
      </c>
    </row>
    <row r="142">
      <c r="I142" s="9">
        <f>ROUND(G142*H142,2)</f>
        <v/>
      </c>
      <c r="J142" s="9">
        <f>G142+I142</f>
        <v/>
      </c>
      <c r="K142" s="9">
        <f>IFERROR(SUMIFS(Zahlungen!$D:$D,Zahlungen!$B:$B,$A142),0)</f>
        <v/>
      </c>
      <c r="L142" s="9">
        <f>MAX(J142-K142,0)</f>
        <v/>
      </c>
      <c r="N142" s="9">
        <f>IF(M142&gt;0,ROUND(L142*M142/12,2),0)</f>
        <v/>
      </c>
      <c r="O142">
        <f>IF(L142=0,"Bezahlt",IF(K142&gt;0,"Teilbezahlt","Offen"))</f>
        <v/>
      </c>
      <c r="P142" s="13">
        <f>F142-TODAY()</f>
        <v/>
      </c>
      <c r="Q142">
        <f>IF(L142&gt;0,IF(P142&lt;0,"Ja","Nein"),"Nein")</f>
        <v/>
      </c>
    </row>
    <row r="143">
      <c r="I143" s="9">
        <f>ROUND(G143*H143,2)</f>
        <v/>
      </c>
      <c r="J143" s="9">
        <f>G143+I143</f>
        <v/>
      </c>
      <c r="K143" s="9">
        <f>IFERROR(SUMIFS(Zahlungen!$D:$D,Zahlungen!$B:$B,$A143),0)</f>
        <v/>
      </c>
      <c r="L143" s="9">
        <f>MAX(J143-K143,0)</f>
        <v/>
      </c>
      <c r="N143" s="9">
        <f>IF(M143&gt;0,ROUND(L143*M143/12,2),0)</f>
        <v/>
      </c>
      <c r="O143">
        <f>IF(L143=0,"Bezahlt",IF(K143&gt;0,"Teilbezahlt","Offen"))</f>
        <v/>
      </c>
      <c r="P143" s="13">
        <f>F143-TODAY()</f>
        <v/>
      </c>
      <c r="Q143">
        <f>IF(L143&gt;0,IF(P143&lt;0,"Ja","Nein"),"Nein")</f>
        <v/>
      </c>
    </row>
    <row r="144">
      <c r="I144" s="9">
        <f>ROUND(G144*H144,2)</f>
        <v/>
      </c>
      <c r="J144" s="9">
        <f>G144+I144</f>
        <v/>
      </c>
      <c r="K144" s="9">
        <f>IFERROR(SUMIFS(Zahlungen!$D:$D,Zahlungen!$B:$B,$A144),0)</f>
        <v/>
      </c>
      <c r="L144" s="9">
        <f>MAX(J144-K144,0)</f>
        <v/>
      </c>
      <c r="N144" s="9">
        <f>IF(M144&gt;0,ROUND(L144*M144/12,2),0)</f>
        <v/>
      </c>
      <c r="O144">
        <f>IF(L144=0,"Bezahlt",IF(K144&gt;0,"Teilbezahlt","Offen"))</f>
        <v/>
      </c>
      <c r="P144" s="13">
        <f>F144-TODAY()</f>
        <v/>
      </c>
      <c r="Q144">
        <f>IF(L144&gt;0,IF(P144&lt;0,"Ja","Nein"),"Nein")</f>
        <v/>
      </c>
    </row>
    <row r="145">
      <c r="I145" s="9">
        <f>ROUND(G145*H145,2)</f>
        <v/>
      </c>
      <c r="J145" s="9">
        <f>G145+I145</f>
        <v/>
      </c>
      <c r="K145" s="9">
        <f>IFERROR(SUMIFS(Zahlungen!$D:$D,Zahlungen!$B:$B,$A145),0)</f>
        <v/>
      </c>
      <c r="L145" s="9">
        <f>MAX(J145-K145,0)</f>
        <v/>
      </c>
      <c r="N145" s="9">
        <f>IF(M145&gt;0,ROUND(L145*M145/12,2),0)</f>
        <v/>
      </c>
      <c r="O145">
        <f>IF(L145=0,"Bezahlt",IF(K145&gt;0,"Teilbezahlt","Offen"))</f>
        <v/>
      </c>
      <c r="P145" s="13">
        <f>F145-TODAY()</f>
        <v/>
      </c>
      <c r="Q145">
        <f>IF(L145&gt;0,IF(P145&lt;0,"Ja","Nein"),"Nein")</f>
        <v/>
      </c>
    </row>
    <row r="146">
      <c r="I146" s="9">
        <f>ROUND(G146*H146,2)</f>
        <v/>
      </c>
      <c r="J146" s="9">
        <f>G146+I146</f>
        <v/>
      </c>
      <c r="K146" s="9">
        <f>IFERROR(SUMIFS(Zahlungen!$D:$D,Zahlungen!$B:$B,$A146),0)</f>
        <v/>
      </c>
      <c r="L146" s="9">
        <f>MAX(J146-K146,0)</f>
        <v/>
      </c>
      <c r="N146" s="9">
        <f>IF(M146&gt;0,ROUND(L146*M146/12,2),0)</f>
        <v/>
      </c>
      <c r="O146">
        <f>IF(L146=0,"Bezahlt",IF(K146&gt;0,"Teilbezahlt","Offen"))</f>
        <v/>
      </c>
      <c r="P146" s="13">
        <f>F146-TODAY()</f>
        <v/>
      </c>
      <c r="Q146">
        <f>IF(L146&gt;0,IF(P146&lt;0,"Ja","Nein"),"Nein")</f>
        <v/>
      </c>
    </row>
    <row r="147">
      <c r="I147" s="9">
        <f>ROUND(G147*H147,2)</f>
        <v/>
      </c>
      <c r="J147" s="9">
        <f>G147+I147</f>
        <v/>
      </c>
      <c r="K147" s="9">
        <f>IFERROR(SUMIFS(Zahlungen!$D:$D,Zahlungen!$B:$B,$A147),0)</f>
        <v/>
      </c>
      <c r="L147" s="9">
        <f>MAX(J147-K147,0)</f>
        <v/>
      </c>
      <c r="N147" s="9">
        <f>IF(M147&gt;0,ROUND(L147*M147/12,2),0)</f>
        <v/>
      </c>
      <c r="O147">
        <f>IF(L147=0,"Bezahlt",IF(K147&gt;0,"Teilbezahlt","Offen"))</f>
        <v/>
      </c>
      <c r="P147" s="13">
        <f>F147-TODAY()</f>
        <v/>
      </c>
      <c r="Q147">
        <f>IF(L147&gt;0,IF(P147&lt;0,"Ja","Nein"),"Nein")</f>
        <v/>
      </c>
    </row>
    <row r="148">
      <c r="I148" s="9">
        <f>ROUND(G148*H148,2)</f>
        <v/>
      </c>
      <c r="J148" s="9">
        <f>G148+I148</f>
        <v/>
      </c>
      <c r="K148" s="9">
        <f>IFERROR(SUMIFS(Zahlungen!$D:$D,Zahlungen!$B:$B,$A148),0)</f>
        <v/>
      </c>
      <c r="L148" s="9">
        <f>MAX(J148-K148,0)</f>
        <v/>
      </c>
      <c r="N148" s="9">
        <f>IF(M148&gt;0,ROUND(L148*M148/12,2),0)</f>
        <v/>
      </c>
      <c r="O148">
        <f>IF(L148=0,"Bezahlt",IF(K148&gt;0,"Teilbezahlt","Offen"))</f>
        <v/>
      </c>
      <c r="P148" s="13">
        <f>F148-TODAY()</f>
        <v/>
      </c>
      <c r="Q148">
        <f>IF(L148&gt;0,IF(P148&lt;0,"Ja","Nein"),"Nein")</f>
        <v/>
      </c>
    </row>
    <row r="149">
      <c r="I149" s="9">
        <f>ROUND(G149*H149,2)</f>
        <v/>
      </c>
      <c r="J149" s="9">
        <f>G149+I149</f>
        <v/>
      </c>
      <c r="K149" s="9">
        <f>IFERROR(SUMIFS(Zahlungen!$D:$D,Zahlungen!$B:$B,$A149),0)</f>
        <v/>
      </c>
      <c r="L149" s="9">
        <f>MAX(J149-K149,0)</f>
        <v/>
      </c>
      <c r="N149" s="9">
        <f>IF(M149&gt;0,ROUND(L149*M149/12,2),0)</f>
        <v/>
      </c>
      <c r="O149">
        <f>IF(L149=0,"Bezahlt",IF(K149&gt;0,"Teilbezahlt","Offen"))</f>
        <v/>
      </c>
      <c r="P149" s="13">
        <f>F149-TODAY()</f>
        <v/>
      </c>
      <c r="Q149">
        <f>IF(L149&gt;0,IF(P149&lt;0,"Ja","Nein"),"Nein")</f>
        <v/>
      </c>
    </row>
    <row r="150">
      <c r="I150" s="9">
        <f>ROUND(G150*H150,2)</f>
        <v/>
      </c>
      <c r="J150" s="9">
        <f>G150+I150</f>
        <v/>
      </c>
      <c r="K150" s="9">
        <f>IFERROR(SUMIFS(Zahlungen!$D:$D,Zahlungen!$B:$B,$A150),0)</f>
        <v/>
      </c>
      <c r="L150" s="9">
        <f>MAX(J150-K150,0)</f>
        <v/>
      </c>
      <c r="N150" s="9">
        <f>IF(M150&gt;0,ROUND(L150*M150/12,2),0)</f>
        <v/>
      </c>
      <c r="O150">
        <f>IF(L150=0,"Bezahlt",IF(K150&gt;0,"Teilbezahlt","Offen"))</f>
        <v/>
      </c>
      <c r="P150" s="13">
        <f>F150-TODAY()</f>
        <v/>
      </c>
      <c r="Q150">
        <f>IF(L150&gt;0,IF(P150&lt;0,"Ja","Nein"),"Nein")</f>
        <v/>
      </c>
    </row>
    <row r="151">
      <c r="I151" s="9">
        <f>ROUND(G151*H151,2)</f>
        <v/>
      </c>
      <c r="J151" s="9">
        <f>G151+I151</f>
        <v/>
      </c>
      <c r="K151" s="9">
        <f>IFERROR(SUMIFS(Zahlungen!$D:$D,Zahlungen!$B:$B,$A151),0)</f>
        <v/>
      </c>
      <c r="L151" s="9">
        <f>MAX(J151-K151,0)</f>
        <v/>
      </c>
      <c r="N151" s="9">
        <f>IF(M151&gt;0,ROUND(L151*M151/12,2),0)</f>
        <v/>
      </c>
      <c r="O151">
        <f>IF(L151=0,"Bezahlt",IF(K151&gt;0,"Teilbezahlt","Offen"))</f>
        <v/>
      </c>
      <c r="P151" s="13">
        <f>F151-TODAY()</f>
        <v/>
      </c>
      <c r="Q151">
        <f>IF(L151&gt;0,IF(P151&lt;0,"Ja","Nein"),"Nein")</f>
        <v/>
      </c>
    </row>
    <row r="152">
      <c r="I152" s="9">
        <f>ROUND(G152*H152,2)</f>
        <v/>
      </c>
      <c r="J152" s="9">
        <f>G152+I152</f>
        <v/>
      </c>
      <c r="K152" s="9">
        <f>IFERROR(SUMIFS(Zahlungen!$D:$D,Zahlungen!$B:$B,$A152),0)</f>
        <v/>
      </c>
      <c r="L152" s="9">
        <f>MAX(J152-K152,0)</f>
        <v/>
      </c>
      <c r="N152" s="9">
        <f>IF(M152&gt;0,ROUND(L152*M152/12,2),0)</f>
        <v/>
      </c>
      <c r="O152">
        <f>IF(L152=0,"Bezahlt",IF(K152&gt;0,"Teilbezahlt","Offen"))</f>
        <v/>
      </c>
      <c r="P152" s="13">
        <f>F152-TODAY()</f>
        <v/>
      </c>
      <c r="Q152">
        <f>IF(L152&gt;0,IF(P152&lt;0,"Ja","Nein"),"Nein")</f>
        <v/>
      </c>
    </row>
    <row r="153">
      <c r="I153" s="9">
        <f>ROUND(G153*H153,2)</f>
        <v/>
      </c>
      <c r="J153" s="9">
        <f>G153+I153</f>
        <v/>
      </c>
      <c r="K153" s="9">
        <f>IFERROR(SUMIFS(Zahlungen!$D:$D,Zahlungen!$B:$B,$A153),0)</f>
        <v/>
      </c>
      <c r="L153" s="9">
        <f>MAX(J153-K153,0)</f>
        <v/>
      </c>
      <c r="N153" s="9">
        <f>IF(M153&gt;0,ROUND(L153*M153/12,2),0)</f>
        <v/>
      </c>
      <c r="O153">
        <f>IF(L153=0,"Bezahlt",IF(K153&gt;0,"Teilbezahlt","Offen"))</f>
        <v/>
      </c>
      <c r="P153" s="13">
        <f>F153-TODAY()</f>
        <v/>
      </c>
      <c r="Q153">
        <f>IF(L153&gt;0,IF(P153&lt;0,"Ja","Nein"),"Nein")</f>
        <v/>
      </c>
    </row>
    <row r="154">
      <c r="I154" s="9">
        <f>ROUND(G154*H154,2)</f>
        <v/>
      </c>
      <c r="J154" s="9">
        <f>G154+I154</f>
        <v/>
      </c>
      <c r="K154" s="9">
        <f>IFERROR(SUMIFS(Zahlungen!$D:$D,Zahlungen!$B:$B,$A154),0)</f>
        <v/>
      </c>
      <c r="L154" s="9">
        <f>MAX(J154-K154,0)</f>
        <v/>
      </c>
      <c r="N154" s="9">
        <f>IF(M154&gt;0,ROUND(L154*M154/12,2),0)</f>
        <v/>
      </c>
      <c r="O154">
        <f>IF(L154=0,"Bezahlt",IF(K154&gt;0,"Teilbezahlt","Offen"))</f>
        <v/>
      </c>
      <c r="P154" s="13">
        <f>F154-TODAY()</f>
        <v/>
      </c>
      <c r="Q154">
        <f>IF(L154&gt;0,IF(P154&lt;0,"Ja","Nein"),"Nein")</f>
        <v/>
      </c>
    </row>
    <row r="155">
      <c r="I155" s="9">
        <f>ROUND(G155*H155,2)</f>
        <v/>
      </c>
      <c r="J155" s="9">
        <f>G155+I155</f>
        <v/>
      </c>
      <c r="K155" s="9">
        <f>IFERROR(SUMIFS(Zahlungen!$D:$D,Zahlungen!$B:$B,$A155),0)</f>
        <v/>
      </c>
      <c r="L155" s="9">
        <f>MAX(J155-K155,0)</f>
        <v/>
      </c>
      <c r="N155" s="9">
        <f>IF(M155&gt;0,ROUND(L155*M155/12,2),0)</f>
        <v/>
      </c>
      <c r="O155">
        <f>IF(L155=0,"Bezahlt",IF(K155&gt;0,"Teilbezahlt","Offen"))</f>
        <v/>
      </c>
      <c r="P155" s="13">
        <f>F155-TODAY()</f>
        <v/>
      </c>
      <c r="Q155">
        <f>IF(L155&gt;0,IF(P155&lt;0,"Ja","Nein"),"Nein")</f>
        <v/>
      </c>
    </row>
    <row r="156">
      <c r="I156" s="9">
        <f>ROUND(G156*H156,2)</f>
        <v/>
      </c>
      <c r="J156" s="9">
        <f>G156+I156</f>
        <v/>
      </c>
      <c r="K156" s="9">
        <f>IFERROR(SUMIFS(Zahlungen!$D:$D,Zahlungen!$B:$B,$A156),0)</f>
        <v/>
      </c>
      <c r="L156" s="9">
        <f>MAX(J156-K156,0)</f>
        <v/>
      </c>
      <c r="N156" s="9">
        <f>IF(M156&gt;0,ROUND(L156*M156/12,2),0)</f>
        <v/>
      </c>
      <c r="O156">
        <f>IF(L156=0,"Bezahlt",IF(K156&gt;0,"Teilbezahlt","Offen"))</f>
        <v/>
      </c>
      <c r="P156" s="13">
        <f>F156-TODAY()</f>
        <v/>
      </c>
      <c r="Q156">
        <f>IF(L156&gt;0,IF(P156&lt;0,"Ja","Nein"),"Nein")</f>
        <v/>
      </c>
    </row>
    <row r="157">
      <c r="I157" s="9">
        <f>ROUND(G157*H157,2)</f>
        <v/>
      </c>
      <c r="J157" s="9">
        <f>G157+I157</f>
        <v/>
      </c>
      <c r="K157" s="9">
        <f>IFERROR(SUMIFS(Zahlungen!$D:$D,Zahlungen!$B:$B,$A157),0)</f>
        <v/>
      </c>
      <c r="L157" s="9">
        <f>MAX(J157-K157,0)</f>
        <v/>
      </c>
      <c r="N157" s="9">
        <f>IF(M157&gt;0,ROUND(L157*M157/12,2),0)</f>
        <v/>
      </c>
      <c r="O157">
        <f>IF(L157=0,"Bezahlt",IF(K157&gt;0,"Teilbezahlt","Offen"))</f>
        <v/>
      </c>
      <c r="P157" s="13">
        <f>F157-TODAY()</f>
        <v/>
      </c>
      <c r="Q157">
        <f>IF(L157&gt;0,IF(P157&lt;0,"Ja","Nein"),"Nein")</f>
        <v/>
      </c>
    </row>
    <row r="158">
      <c r="I158" s="9">
        <f>ROUND(G158*H158,2)</f>
        <v/>
      </c>
      <c r="J158" s="9">
        <f>G158+I158</f>
        <v/>
      </c>
      <c r="K158" s="9">
        <f>IFERROR(SUMIFS(Zahlungen!$D:$D,Zahlungen!$B:$B,$A158),0)</f>
        <v/>
      </c>
      <c r="L158" s="9">
        <f>MAX(J158-K158,0)</f>
        <v/>
      </c>
      <c r="N158" s="9">
        <f>IF(M158&gt;0,ROUND(L158*M158/12,2),0)</f>
        <v/>
      </c>
      <c r="O158">
        <f>IF(L158=0,"Bezahlt",IF(K158&gt;0,"Teilbezahlt","Offen"))</f>
        <v/>
      </c>
      <c r="P158" s="13">
        <f>F158-TODAY()</f>
        <v/>
      </c>
      <c r="Q158">
        <f>IF(L158&gt;0,IF(P158&lt;0,"Ja","Nein"),"Nein")</f>
        <v/>
      </c>
    </row>
    <row r="159">
      <c r="I159" s="9">
        <f>ROUND(G159*H159,2)</f>
        <v/>
      </c>
      <c r="J159" s="9">
        <f>G159+I159</f>
        <v/>
      </c>
      <c r="K159" s="9">
        <f>IFERROR(SUMIFS(Zahlungen!$D:$D,Zahlungen!$B:$B,$A159),0)</f>
        <v/>
      </c>
      <c r="L159" s="9">
        <f>MAX(J159-K159,0)</f>
        <v/>
      </c>
      <c r="N159" s="9">
        <f>IF(M159&gt;0,ROUND(L159*M159/12,2),0)</f>
        <v/>
      </c>
      <c r="O159">
        <f>IF(L159=0,"Bezahlt",IF(K159&gt;0,"Teilbezahlt","Offen"))</f>
        <v/>
      </c>
      <c r="P159" s="13">
        <f>F159-TODAY()</f>
        <v/>
      </c>
      <c r="Q159">
        <f>IF(L159&gt;0,IF(P159&lt;0,"Ja","Nein"),"Nein")</f>
        <v/>
      </c>
    </row>
    <row r="160">
      <c r="I160" s="9">
        <f>ROUND(G160*H160,2)</f>
        <v/>
      </c>
      <c r="J160" s="9">
        <f>G160+I160</f>
        <v/>
      </c>
      <c r="K160" s="9">
        <f>IFERROR(SUMIFS(Zahlungen!$D:$D,Zahlungen!$B:$B,$A160),0)</f>
        <v/>
      </c>
      <c r="L160" s="9">
        <f>MAX(J160-K160,0)</f>
        <v/>
      </c>
      <c r="N160" s="9">
        <f>IF(M160&gt;0,ROUND(L160*M160/12,2),0)</f>
        <v/>
      </c>
      <c r="O160">
        <f>IF(L160=0,"Bezahlt",IF(K160&gt;0,"Teilbezahlt","Offen"))</f>
        <v/>
      </c>
      <c r="P160" s="13">
        <f>F160-TODAY()</f>
        <v/>
      </c>
      <c r="Q160">
        <f>IF(L160&gt;0,IF(P160&lt;0,"Ja","Nein"),"Nein")</f>
        <v/>
      </c>
    </row>
    <row r="161">
      <c r="I161" s="9">
        <f>ROUND(G161*H161,2)</f>
        <v/>
      </c>
      <c r="J161" s="9">
        <f>G161+I161</f>
        <v/>
      </c>
      <c r="K161" s="9">
        <f>IFERROR(SUMIFS(Zahlungen!$D:$D,Zahlungen!$B:$B,$A161),0)</f>
        <v/>
      </c>
      <c r="L161" s="9">
        <f>MAX(J161-K161,0)</f>
        <v/>
      </c>
      <c r="N161" s="9">
        <f>IF(M161&gt;0,ROUND(L161*M161/12,2),0)</f>
        <v/>
      </c>
      <c r="O161">
        <f>IF(L161=0,"Bezahlt",IF(K161&gt;0,"Teilbezahlt","Offen"))</f>
        <v/>
      </c>
      <c r="P161" s="13">
        <f>F161-TODAY()</f>
        <v/>
      </c>
      <c r="Q161">
        <f>IF(L161&gt;0,IF(P161&lt;0,"Ja","Nein"),"Nein")</f>
        <v/>
      </c>
    </row>
    <row r="162">
      <c r="I162" s="9">
        <f>ROUND(G162*H162,2)</f>
        <v/>
      </c>
      <c r="J162" s="9">
        <f>G162+I162</f>
        <v/>
      </c>
      <c r="K162" s="9">
        <f>IFERROR(SUMIFS(Zahlungen!$D:$D,Zahlungen!$B:$B,$A162),0)</f>
        <v/>
      </c>
      <c r="L162" s="9">
        <f>MAX(J162-K162,0)</f>
        <v/>
      </c>
      <c r="N162" s="9">
        <f>IF(M162&gt;0,ROUND(L162*M162/12,2),0)</f>
        <v/>
      </c>
      <c r="O162">
        <f>IF(L162=0,"Bezahlt",IF(K162&gt;0,"Teilbezahlt","Offen"))</f>
        <v/>
      </c>
      <c r="P162" s="13">
        <f>F162-TODAY()</f>
        <v/>
      </c>
      <c r="Q162">
        <f>IF(L162&gt;0,IF(P162&lt;0,"Ja","Nein"),"Nein")</f>
        <v/>
      </c>
    </row>
    <row r="163">
      <c r="I163" s="9">
        <f>ROUND(G163*H163,2)</f>
        <v/>
      </c>
      <c r="J163" s="9">
        <f>G163+I163</f>
        <v/>
      </c>
      <c r="K163" s="9">
        <f>IFERROR(SUMIFS(Zahlungen!$D:$D,Zahlungen!$B:$B,$A163),0)</f>
        <v/>
      </c>
      <c r="L163" s="9">
        <f>MAX(J163-K163,0)</f>
        <v/>
      </c>
      <c r="N163" s="9">
        <f>IF(M163&gt;0,ROUND(L163*M163/12,2),0)</f>
        <v/>
      </c>
      <c r="O163">
        <f>IF(L163=0,"Bezahlt",IF(K163&gt;0,"Teilbezahlt","Offen"))</f>
        <v/>
      </c>
      <c r="P163" s="13">
        <f>F163-TODAY()</f>
        <v/>
      </c>
      <c r="Q163">
        <f>IF(L163&gt;0,IF(P163&lt;0,"Ja","Nein"),"Nein")</f>
        <v/>
      </c>
    </row>
    <row r="164">
      <c r="I164" s="9">
        <f>ROUND(G164*H164,2)</f>
        <v/>
      </c>
      <c r="J164" s="9">
        <f>G164+I164</f>
        <v/>
      </c>
      <c r="K164" s="9">
        <f>IFERROR(SUMIFS(Zahlungen!$D:$D,Zahlungen!$B:$B,$A164),0)</f>
        <v/>
      </c>
      <c r="L164" s="9">
        <f>MAX(J164-K164,0)</f>
        <v/>
      </c>
      <c r="N164" s="9">
        <f>IF(M164&gt;0,ROUND(L164*M164/12,2),0)</f>
        <v/>
      </c>
      <c r="O164">
        <f>IF(L164=0,"Bezahlt",IF(K164&gt;0,"Teilbezahlt","Offen"))</f>
        <v/>
      </c>
      <c r="P164" s="13">
        <f>F164-TODAY()</f>
        <v/>
      </c>
      <c r="Q164">
        <f>IF(L164&gt;0,IF(P164&lt;0,"Ja","Nein"),"Nein")</f>
        <v/>
      </c>
    </row>
    <row r="165">
      <c r="I165" s="9">
        <f>ROUND(G165*H165,2)</f>
        <v/>
      </c>
      <c r="J165" s="9">
        <f>G165+I165</f>
        <v/>
      </c>
      <c r="K165" s="9">
        <f>IFERROR(SUMIFS(Zahlungen!$D:$D,Zahlungen!$B:$B,$A165),0)</f>
        <v/>
      </c>
      <c r="L165" s="9">
        <f>MAX(J165-K165,0)</f>
        <v/>
      </c>
      <c r="N165" s="9">
        <f>IF(M165&gt;0,ROUND(L165*M165/12,2),0)</f>
        <v/>
      </c>
      <c r="O165">
        <f>IF(L165=0,"Bezahlt",IF(K165&gt;0,"Teilbezahlt","Offen"))</f>
        <v/>
      </c>
      <c r="P165" s="13">
        <f>F165-TODAY()</f>
        <v/>
      </c>
      <c r="Q165">
        <f>IF(L165&gt;0,IF(P165&lt;0,"Ja","Nein"),"Nein")</f>
        <v/>
      </c>
    </row>
    <row r="166">
      <c r="I166" s="9">
        <f>ROUND(G166*H166,2)</f>
        <v/>
      </c>
      <c r="J166" s="9">
        <f>G166+I166</f>
        <v/>
      </c>
      <c r="K166" s="9">
        <f>IFERROR(SUMIFS(Zahlungen!$D:$D,Zahlungen!$B:$B,$A166),0)</f>
        <v/>
      </c>
      <c r="L166" s="9">
        <f>MAX(J166-K166,0)</f>
        <v/>
      </c>
      <c r="N166" s="9">
        <f>IF(M166&gt;0,ROUND(L166*M166/12,2),0)</f>
        <v/>
      </c>
      <c r="O166">
        <f>IF(L166=0,"Bezahlt",IF(K166&gt;0,"Teilbezahlt","Offen"))</f>
        <v/>
      </c>
      <c r="P166" s="13">
        <f>F166-TODAY()</f>
        <v/>
      </c>
      <c r="Q166">
        <f>IF(L166&gt;0,IF(P166&lt;0,"Ja","Nein"),"Nein")</f>
        <v/>
      </c>
    </row>
    <row r="167">
      <c r="I167" s="9">
        <f>ROUND(G167*H167,2)</f>
        <v/>
      </c>
      <c r="J167" s="9">
        <f>G167+I167</f>
        <v/>
      </c>
      <c r="K167" s="9">
        <f>IFERROR(SUMIFS(Zahlungen!$D:$D,Zahlungen!$B:$B,$A167),0)</f>
        <v/>
      </c>
      <c r="L167" s="9">
        <f>MAX(J167-K167,0)</f>
        <v/>
      </c>
      <c r="N167" s="9">
        <f>IF(M167&gt;0,ROUND(L167*M167/12,2),0)</f>
        <v/>
      </c>
      <c r="O167">
        <f>IF(L167=0,"Bezahlt",IF(K167&gt;0,"Teilbezahlt","Offen"))</f>
        <v/>
      </c>
      <c r="P167" s="13">
        <f>F167-TODAY()</f>
        <v/>
      </c>
      <c r="Q167">
        <f>IF(L167&gt;0,IF(P167&lt;0,"Ja","Nein"),"Nein")</f>
        <v/>
      </c>
    </row>
    <row r="168">
      <c r="I168" s="9">
        <f>ROUND(G168*H168,2)</f>
        <v/>
      </c>
      <c r="J168" s="9">
        <f>G168+I168</f>
        <v/>
      </c>
      <c r="K168" s="9">
        <f>IFERROR(SUMIFS(Zahlungen!$D:$D,Zahlungen!$B:$B,$A168),0)</f>
        <v/>
      </c>
      <c r="L168" s="9">
        <f>MAX(J168-K168,0)</f>
        <v/>
      </c>
      <c r="N168" s="9">
        <f>IF(M168&gt;0,ROUND(L168*M168/12,2),0)</f>
        <v/>
      </c>
      <c r="O168">
        <f>IF(L168=0,"Bezahlt",IF(K168&gt;0,"Teilbezahlt","Offen"))</f>
        <v/>
      </c>
      <c r="P168" s="13">
        <f>F168-TODAY()</f>
        <v/>
      </c>
      <c r="Q168">
        <f>IF(L168&gt;0,IF(P168&lt;0,"Ja","Nein"),"Nein")</f>
        <v/>
      </c>
    </row>
    <row r="169">
      <c r="I169" s="9">
        <f>ROUND(G169*H169,2)</f>
        <v/>
      </c>
      <c r="J169" s="9">
        <f>G169+I169</f>
        <v/>
      </c>
      <c r="K169" s="9">
        <f>IFERROR(SUMIFS(Zahlungen!$D:$D,Zahlungen!$B:$B,$A169),0)</f>
        <v/>
      </c>
      <c r="L169" s="9">
        <f>MAX(J169-K169,0)</f>
        <v/>
      </c>
      <c r="N169" s="9">
        <f>IF(M169&gt;0,ROUND(L169*M169/12,2),0)</f>
        <v/>
      </c>
      <c r="O169">
        <f>IF(L169=0,"Bezahlt",IF(K169&gt;0,"Teilbezahlt","Offen"))</f>
        <v/>
      </c>
      <c r="P169" s="13">
        <f>F169-TODAY()</f>
        <v/>
      </c>
      <c r="Q169">
        <f>IF(L169&gt;0,IF(P169&lt;0,"Ja","Nein"),"Nein")</f>
        <v/>
      </c>
    </row>
    <row r="170">
      <c r="I170" s="9">
        <f>ROUND(G170*H170,2)</f>
        <v/>
      </c>
      <c r="J170" s="9">
        <f>G170+I170</f>
        <v/>
      </c>
      <c r="K170" s="9">
        <f>IFERROR(SUMIFS(Zahlungen!$D:$D,Zahlungen!$B:$B,$A170),0)</f>
        <v/>
      </c>
      <c r="L170" s="9">
        <f>MAX(J170-K170,0)</f>
        <v/>
      </c>
      <c r="N170" s="9">
        <f>IF(M170&gt;0,ROUND(L170*M170/12,2),0)</f>
        <v/>
      </c>
      <c r="O170">
        <f>IF(L170=0,"Bezahlt",IF(K170&gt;0,"Teilbezahlt","Offen"))</f>
        <v/>
      </c>
      <c r="P170" s="13">
        <f>F170-TODAY()</f>
        <v/>
      </c>
      <c r="Q170">
        <f>IF(L170&gt;0,IF(P170&lt;0,"Ja","Nein"),"Nein")</f>
        <v/>
      </c>
    </row>
    <row r="171">
      <c r="I171" s="9">
        <f>ROUND(G171*H171,2)</f>
        <v/>
      </c>
      <c r="J171" s="9">
        <f>G171+I171</f>
        <v/>
      </c>
      <c r="K171" s="9">
        <f>IFERROR(SUMIFS(Zahlungen!$D:$D,Zahlungen!$B:$B,$A171),0)</f>
        <v/>
      </c>
      <c r="L171" s="9">
        <f>MAX(J171-K171,0)</f>
        <v/>
      </c>
      <c r="N171" s="9">
        <f>IF(M171&gt;0,ROUND(L171*M171/12,2),0)</f>
        <v/>
      </c>
      <c r="O171">
        <f>IF(L171=0,"Bezahlt",IF(K171&gt;0,"Teilbezahlt","Offen"))</f>
        <v/>
      </c>
      <c r="P171" s="13">
        <f>F171-TODAY()</f>
        <v/>
      </c>
      <c r="Q171">
        <f>IF(L171&gt;0,IF(P171&lt;0,"Ja","Nein"),"Nein")</f>
        <v/>
      </c>
    </row>
    <row r="172">
      <c r="I172" s="9">
        <f>ROUND(G172*H172,2)</f>
        <v/>
      </c>
      <c r="J172" s="9">
        <f>G172+I172</f>
        <v/>
      </c>
      <c r="K172" s="9">
        <f>IFERROR(SUMIFS(Zahlungen!$D:$D,Zahlungen!$B:$B,$A172),0)</f>
        <v/>
      </c>
      <c r="L172" s="9">
        <f>MAX(J172-K172,0)</f>
        <v/>
      </c>
      <c r="N172" s="9">
        <f>IF(M172&gt;0,ROUND(L172*M172/12,2),0)</f>
        <v/>
      </c>
      <c r="O172">
        <f>IF(L172=0,"Bezahlt",IF(K172&gt;0,"Teilbezahlt","Offen"))</f>
        <v/>
      </c>
      <c r="P172" s="13">
        <f>F172-TODAY()</f>
        <v/>
      </c>
      <c r="Q172">
        <f>IF(L172&gt;0,IF(P172&lt;0,"Ja","Nein"),"Nein")</f>
        <v/>
      </c>
    </row>
    <row r="173">
      <c r="I173" s="9">
        <f>ROUND(G173*H173,2)</f>
        <v/>
      </c>
      <c r="J173" s="9">
        <f>G173+I173</f>
        <v/>
      </c>
      <c r="K173" s="9">
        <f>IFERROR(SUMIFS(Zahlungen!$D:$D,Zahlungen!$B:$B,$A173),0)</f>
        <v/>
      </c>
      <c r="L173" s="9">
        <f>MAX(J173-K173,0)</f>
        <v/>
      </c>
      <c r="N173" s="9">
        <f>IF(M173&gt;0,ROUND(L173*M173/12,2),0)</f>
        <v/>
      </c>
      <c r="O173">
        <f>IF(L173=0,"Bezahlt",IF(K173&gt;0,"Teilbezahlt","Offen"))</f>
        <v/>
      </c>
      <c r="P173" s="13">
        <f>F173-TODAY()</f>
        <v/>
      </c>
      <c r="Q173">
        <f>IF(L173&gt;0,IF(P173&lt;0,"Ja","Nein"),"Nein")</f>
        <v/>
      </c>
    </row>
    <row r="174">
      <c r="I174" s="9">
        <f>ROUND(G174*H174,2)</f>
        <v/>
      </c>
      <c r="J174" s="9">
        <f>G174+I174</f>
        <v/>
      </c>
      <c r="K174" s="9">
        <f>IFERROR(SUMIFS(Zahlungen!$D:$D,Zahlungen!$B:$B,$A174),0)</f>
        <v/>
      </c>
      <c r="L174" s="9">
        <f>MAX(J174-K174,0)</f>
        <v/>
      </c>
      <c r="N174" s="9">
        <f>IF(M174&gt;0,ROUND(L174*M174/12,2),0)</f>
        <v/>
      </c>
      <c r="O174">
        <f>IF(L174=0,"Bezahlt",IF(K174&gt;0,"Teilbezahlt","Offen"))</f>
        <v/>
      </c>
      <c r="P174" s="13">
        <f>F174-TODAY()</f>
        <v/>
      </c>
      <c r="Q174">
        <f>IF(L174&gt;0,IF(P174&lt;0,"Ja","Nein"),"Nein")</f>
        <v/>
      </c>
    </row>
    <row r="175">
      <c r="I175" s="9">
        <f>ROUND(G175*H175,2)</f>
        <v/>
      </c>
      <c r="J175" s="9">
        <f>G175+I175</f>
        <v/>
      </c>
      <c r="K175" s="9">
        <f>IFERROR(SUMIFS(Zahlungen!$D:$D,Zahlungen!$B:$B,$A175),0)</f>
        <v/>
      </c>
      <c r="L175" s="9">
        <f>MAX(J175-K175,0)</f>
        <v/>
      </c>
      <c r="N175" s="9">
        <f>IF(M175&gt;0,ROUND(L175*M175/12,2),0)</f>
        <v/>
      </c>
      <c r="O175">
        <f>IF(L175=0,"Bezahlt",IF(K175&gt;0,"Teilbezahlt","Offen"))</f>
        <v/>
      </c>
      <c r="P175" s="13">
        <f>F175-TODAY()</f>
        <v/>
      </c>
      <c r="Q175">
        <f>IF(L175&gt;0,IF(P175&lt;0,"Ja","Nein"),"Nein")</f>
        <v/>
      </c>
    </row>
    <row r="176">
      <c r="I176" s="9">
        <f>ROUND(G176*H176,2)</f>
        <v/>
      </c>
      <c r="J176" s="9">
        <f>G176+I176</f>
        <v/>
      </c>
      <c r="K176" s="9">
        <f>IFERROR(SUMIFS(Zahlungen!$D:$D,Zahlungen!$B:$B,$A176),0)</f>
        <v/>
      </c>
      <c r="L176" s="9">
        <f>MAX(J176-K176,0)</f>
        <v/>
      </c>
      <c r="N176" s="9">
        <f>IF(M176&gt;0,ROUND(L176*M176/12,2),0)</f>
        <v/>
      </c>
      <c r="O176">
        <f>IF(L176=0,"Bezahlt",IF(K176&gt;0,"Teilbezahlt","Offen"))</f>
        <v/>
      </c>
      <c r="P176" s="13">
        <f>F176-TODAY()</f>
        <v/>
      </c>
      <c r="Q176">
        <f>IF(L176&gt;0,IF(P176&lt;0,"Ja","Nein"),"Nein")</f>
        <v/>
      </c>
    </row>
    <row r="177">
      <c r="I177" s="9">
        <f>ROUND(G177*H177,2)</f>
        <v/>
      </c>
      <c r="J177" s="9">
        <f>G177+I177</f>
        <v/>
      </c>
      <c r="K177" s="9">
        <f>IFERROR(SUMIFS(Zahlungen!$D:$D,Zahlungen!$B:$B,$A177),0)</f>
        <v/>
      </c>
      <c r="L177" s="9">
        <f>MAX(J177-K177,0)</f>
        <v/>
      </c>
      <c r="N177" s="9">
        <f>IF(M177&gt;0,ROUND(L177*M177/12,2),0)</f>
        <v/>
      </c>
      <c r="O177">
        <f>IF(L177=0,"Bezahlt",IF(K177&gt;0,"Teilbezahlt","Offen"))</f>
        <v/>
      </c>
      <c r="P177" s="13">
        <f>F177-TODAY()</f>
        <v/>
      </c>
      <c r="Q177">
        <f>IF(L177&gt;0,IF(P177&lt;0,"Ja","Nein"),"Nein")</f>
        <v/>
      </c>
    </row>
    <row r="178">
      <c r="I178" s="9">
        <f>ROUND(G178*H178,2)</f>
        <v/>
      </c>
      <c r="J178" s="9">
        <f>G178+I178</f>
        <v/>
      </c>
      <c r="K178" s="9">
        <f>IFERROR(SUMIFS(Zahlungen!$D:$D,Zahlungen!$B:$B,$A178),0)</f>
        <v/>
      </c>
      <c r="L178" s="9">
        <f>MAX(J178-K178,0)</f>
        <v/>
      </c>
      <c r="N178" s="9">
        <f>IF(M178&gt;0,ROUND(L178*M178/12,2),0)</f>
        <v/>
      </c>
      <c r="O178">
        <f>IF(L178=0,"Bezahlt",IF(K178&gt;0,"Teilbezahlt","Offen"))</f>
        <v/>
      </c>
      <c r="P178" s="13">
        <f>F178-TODAY()</f>
        <v/>
      </c>
      <c r="Q178">
        <f>IF(L178&gt;0,IF(P178&lt;0,"Ja","Nein"),"Nein")</f>
        <v/>
      </c>
    </row>
    <row r="179">
      <c r="I179" s="9">
        <f>ROUND(G179*H179,2)</f>
        <v/>
      </c>
      <c r="J179" s="9">
        <f>G179+I179</f>
        <v/>
      </c>
      <c r="K179" s="9">
        <f>IFERROR(SUMIFS(Zahlungen!$D:$D,Zahlungen!$B:$B,$A179),0)</f>
        <v/>
      </c>
      <c r="L179" s="9">
        <f>MAX(J179-K179,0)</f>
        <v/>
      </c>
      <c r="N179" s="9">
        <f>IF(M179&gt;0,ROUND(L179*M179/12,2),0)</f>
        <v/>
      </c>
      <c r="O179">
        <f>IF(L179=0,"Bezahlt",IF(K179&gt;0,"Teilbezahlt","Offen"))</f>
        <v/>
      </c>
      <c r="P179" s="13">
        <f>F179-TODAY()</f>
        <v/>
      </c>
      <c r="Q179">
        <f>IF(L179&gt;0,IF(P179&lt;0,"Ja","Nein"),"Nein")</f>
        <v/>
      </c>
    </row>
    <row r="180">
      <c r="I180" s="9">
        <f>ROUND(G180*H180,2)</f>
        <v/>
      </c>
      <c r="J180" s="9">
        <f>G180+I180</f>
        <v/>
      </c>
      <c r="K180" s="9">
        <f>IFERROR(SUMIFS(Zahlungen!$D:$D,Zahlungen!$B:$B,$A180),0)</f>
        <v/>
      </c>
      <c r="L180" s="9">
        <f>MAX(J180-K180,0)</f>
        <v/>
      </c>
      <c r="N180" s="9">
        <f>IF(M180&gt;0,ROUND(L180*M180/12,2),0)</f>
        <v/>
      </c>
      <c r="O180">
        <f>IF(L180=0,"Bezahlt",IF(K180&gt;0,"Teilbezahlt","Offen"))</f>
        <v/>
      </c>
      <c r="P180" s="13">
        <f>F180-TODAY()</f>
        <v/>
      </c>
      <c r="Q180">
        <f>IF(L180&gt;0,IF(P180&lt;0,"Ja","Nein"),"Nein")</f>
        <v/>
      </c>
    </row>
    <row r="181">
      <c r="I181" s="9">
        <f>ROUND(G181*H181,2)</f>
        <v/>
      </c>
      <c r="J181" s="9">
        <f>G181+I181</f>
        <v/>
      </c>
      <c r="K181" s="9">
        <f>IFERROR(SUMIFS(Zahlungen!$D:$D,Zahlungen!$B:$B,$A181),0)</f>
        <v/>
      </c>
      <c r="L181" s="9">
        <f>MAX(J181-K181,0)</f>
        <v/>
      </c>
      <c r="N181" s="9">
        <f>IF(M181&gt;0,ROUND(L181*M181/12,2),0)</f>
        <v/>
      </c>
      <c r="O181">
        <f>IF(L181=0,"Bezahlt",IF(K181&gt;0,"Teilbezahlt","Offen"))</f>
        <v/>
      </c>
      <c r="P181" s="13">
        <f>F181-TODAY()</f>
        <v/>
      </c>
      <c r="Q181">
        <f>IF(L181&gt;0,IF(P181&lt;0,"Ja","Nein"),"Nein")</f>
        <v/>
      </c>
    </row>
    <row r="182">
      <c r="I182" s="9">
        <f>ROUND(G182*H182,2)</f>
        <v/>
      </c>
      <c r="J182" s="9">
        <f>G182+I182</f>
        <v/>
      </c>
      <c r="K182" s="9">
        <f>IFERROR(SUMIFS(Zahlungen!$D:$D,Zahlungen!$B:$B,$A182),0)</f>
        <v/>
      </c>
      <c r="L182" s="9">
        <f>MAX(J182-K182,0)</f>
        <v/>
      </c>
      <c r="N182" s="9">
        <f>IF(M182&gt;0,ROUND(L182*M182/12,2),0)</f>
        <v/>
      </c>
      <c r="O182">
        <f>IF(L182=0,"Bezahlt",IF(K182&gt;0,"Teilbezahlt","Offen"))</f>
        <v/>
      </c>
      <c r="P182" s="13">
        <f>F182-TODAY()</f>
        <v/>
      </c>
      <c r="Q182">
        <f>IF(L182&gt;0,IF(P182&lt;0,"Ja","Nein"),"Nein")</f>
        <v/>
      </c>
    </row>
    <row r="183">
      <c r="I183" s="9">
        <f>ROUND(G183*H183,2)</f>
        <v/>
      </c>
      <c r="J183" s="9">
        <f>G183+I183</f>
        <v/>
      </c>
      <c r="K183" s="9">
        <f>IFERROR(SUMIFS(Zahlungen!$D:$D,Zahlungen!$B:$B,$A183),0)</f>
        <v/>
      </c>
      <c r="L183" s="9">
        <f>MAX(J183-K183,0)</f>
        <v/>
      </c>
      <c r="N183" s="9">
        <f>IF(M183&gt;0,ROUND(L183*M183/12,2),0)</f>
        <v/>
      </c>
      <c r="O183">
        <f>IF(L183=0,"Bezahlt",IF(K183&gt;0,"Teilbezahlt","Offen"))</f>
        <v/>
      </c>
      <c r="P183" s="13">
        <f>F183-TODAY()</f>
        <v/>
      </c>
      <c r="Q183">
        <f>IF(L183&gt;0,IF(P183&lt;0,"Ja","Nein"),"Nein")</f>
        <v/>
      </c>
    </row>
    <row r="184">
      <c r="I184" s="9">
        <f>ROUND(G184*H184,2)</f>
        <v/>
      </c>
      <c r="J184" s="9">
        <f>G184+I184</f>
        <v/>
      </c>
      <c r="K184" s="9">
        <f>IFERROR(SUMIFS(Zahlungen!$D:$D,Zahlungen!$B:$B,$A184),0)</f>
        <v/>
      </c>
      <c r="L184" s="9">
        <f>MAX(J184-K184,0)</f>
        <v/>
      </c>
      <c r="N184" s="9">
        <f>IF(M184&gt;0,ROUND(L184*M184/12,2),0)</f>
        <v/>
      </c>
      <c r="O184">
        <f>IF(L184=0,"Bezahlt",IF(K184&gt;0,"Teilbezahlt","Offen"))</f>
        <v/>
      </c>
      <c r="P184" s="13">
        <f>F184-TODAY()</f>
        <v/>
      </c>
      <c r="Q184">
        <f>IF(L184&gt;0,IF(P184&lt;0,"Ja","Nein"),"Nein")</f>
        <v/>
      </c>
    </row>
    <row r="185">
      <c r="I185" s="9">
        <f>ROUND(G185*H185,2)</f>
        <v/>
      </c>
      <c r="J185" s="9">
        <f>G185+I185</f>
        <v/>
      </c>
      <c r="K185" s="9">
        <f>IFERROR(SUMIFS(Zahlungen!$D:$D,Zahlungen!$B:$B,$A185),0)</f>
        <v/>
      </c>
      <c r="L185" s="9">
        <f>MAX(J185-K185,0)</f>
        <v/>
      </c>
      <c r="N185" s="9">
        <f>IF(M185&gt;0,ROUND(L185*M185/12,2),0)</f>
        <v/>
      </c>
      <c r="O185">
        <f>IF(L185=0,"Bezahlt",IF(K185&gt;0,"Teilbezahlt","Offen"))</f>
        <v/>
      </c>
      <c r="P185" s="13">
        <f>F185-TODAY()</f>
        <v/>
      </c>
      <c r="Q185">
        <f>IF(L185&gt;0,IF(P185&lt;0,"Ja","Nein"),"Nein")</f>
        <v/>
      </c>
    </row>
    <row r="186">
      <c r="I186" s="9">
        <f>ROUND(G186*H186,2)</f>
        <v/>
      </c>
      <c r="J186" s="9">
        <f>G186+I186</f>
        <v/>
      </c>
      <c r="K186" s="9">
        <f>IFERROR(SUMIFS(Zahlungen!$D:$D,Zahlungen!$B:$B,$A186),0)</f>
        <v/>
      </c>
      <c r="L186" s="9">
        <f>MAX(J186-K186,0)</f>
        <v/>
      </c>
      <c r="N186" s="9">
        <f>IF(M186&gt;0,ROUND(L186*M186/12,2),0)</f>
        <v/>
      </c>
      <c r="O186">
        <f>IF(L186=0,"Bezahlt",IF(K186&gt;0,"Teilbezahlt","Offen"))</f>
        <v/>
      </c>
      <c r="P186" s="13">
        <f>F186-TODAY()</f>
        <v/>
      </c>
      <c r="Q186">
        <f>IF(L186&gt;0,IF(P186&lt;0,"Ja","Nein"),"Nein")</f>
        <v/>
      </c>
    </row>
    <row r="187">
      <c r="I187" s="9">
        <f>ROUND(G187*H187,2)</f>
        <v/>
      </c>
      <c r="J187" s="9">
        <f>G187+I187</f>
        <v/>
      </c>
      <c r="K187" s="9">
        <f>IFERROR(SUMIFS(Zahlungen!$D:$D,Zahlungen!$B:$B,$A187),0)</f>
        <v/>
      </c>
      <c r="L187" s="9">
        <f>MAX(J187-K187,0)</f>
        <v/>
      </c>
      <c r="N187" s="9">
        <f>IF(M187&gt;0,ROUND(L187*M187/12,2),0)</f>
        <v/>
      </c>
      <c r="O187">
        <f>IF(L187=0,"Bezahlt",IF(K187&gt;0,"Teilbezahlt","Offen"))</f>
        <v/>
      </c>
      <c r="P187" s="13">
        <f>F187-TODAY()</f>
        <v/>
      </c>
      <c r="Q187">
        <f>IF(L187&gt;0,IF(P187&lt;0,"Ja","Nein"),"Nein")</f>
        <v/>
      </c>
    </row>
    <row r="188">
      <c r="I188" s="9">
        <f>ROUND(G188*H188,2)</f>
        <v/>
      </c>
      <c r="J188" s="9">
        <f>G188+I188</f>
        <v/>
      </c>
      <c r="K188" s="9">
        <f>IFERROR(SUMIFS(Zahlungen!$D:$D,Zahlungen!$B:$B,$A188),0)</f>
        <v/>
      </c>
      <c r="L188" s="9">
        <f>MAX(J188-K188,0)</f>
        <v/>
      </c>
      <c r="N188" s="9">
        <f>IF(M188&gt;0,ROUND(L188*M188/12,2),0)</f>
        <v/>
      </c>
      <c r="O188">
        <f>IF(L188=0,"Bezahlt",IF(K188&gt;0,"Teilbezahlt","Offen"))</f>
        <v/>
      </c>
      <c r="P188" s="13">
        <f>F188-TODAY()</f>
        <v/>
      </c>
      <c r="Q188">
        <f>IF(L188&gt;0,IF(P188&lt;0,"Ja","Nein"),"Nein")</f>
        <v/>
      </c>
    </row>
    <row r="189">
      <c r="I189" s="9">
        <f>ROUND(G189*H189,2)</f>
        <v/>
      </c>
      <c r="J189" s="9">
        <f>G189+I189</f>
        <v/>
      </c>
      <c r="K189" s="9">
        <f>IFERROR(SUMIFS(Zahlungen!$D:$D,Zahlungen!$B:$B,$A189),0)</f>
        <v/>
      </c>
      <c r="L189" s="9">
        <f>MAX(J189-K189,0)</f>
        <v/>
      </c>
      <c r="N189" s="9">
        <f>IF(M189&gt;0,ROUND(L189*M189/12,2),0)</f>
        <v/>
      </c>
      <c r="O189">
        <f>IF(L189=0,"Bezahlt",IF(K189&gt;0,"Teilbezahlt","Offen"))</f>
        <v/>
      </c>
      <c r="P189" s="13">
        <f>F189-TODAY()</f>
        <v/>
      </c>
      <c r="Q189">
        <f>IF(L189&gt;0,IF(P189&lt;0,"Ja","Nein"),"Nein")</f>
        <v/>
      </c>
    </row>
    <row r="190">
      <c r="I190" s="9">
        <f>ROUND(G190*H190,2)</f>
        <v/>
      </c>
      <c r="J190" s="9">
        <f>G190+I190</f>
        <v/>
      </c>
      <c r="K190" s="9">
        <f>IFERROR(SUMIFS(Zahlungen!$D:$D,Zahlungen!$B:$B,$A190),0)</f>
        <v/>
      </c>
      <c r="L190" s="9">
        <f>MAX(J190-K190,0)</f>
        <v/>
      </c>
      <c r="N190" s="9">
        <f>IF(M190&gt;0,ROUND(L190*M190/12,2),0)</f>
        <v/>
      </c>
      <c r="O190">
        <f>IF(L190=0,"Bezahlt",IF(K190&gt;0,"Teilbezahlt","Offen"))</f>
        <v/>
      </c>
      <c r="P190" s="13">
        <f>F190-TODAY()</f>
        <v/>
      </c>
      <c r="Q190">
        <f>IF(L190&gt;0,IF(P190&lt;0,"Ja","Nein"),"Nein")</f>
        <v/>
      </c>
    </row>
    <row r="191">
      <c r="I191" s="9">
        <f>ROUND(G191*H191,2)</f>
        <v/>
      </c>
      <c r="J191" s="9">
        <f>G191+I191</f>
        <v/>
      </c>
      <c r="K191" s="9">
        <f>IFERROR(SUMIFS(Zahlungen!$D:$D,Zahlungen!$B:$B,$A191),0)</f>
        <v/>
      </c>
      <c r="L191" s="9">
        <f>MAX(J191-K191,0)</f>
        <v/>
      </c>
      <c r="N191" s="9">
        <f>IF(M191&gt;0,ROUND(L191*M191/12,2),0)</f>
        <v/>
      </c>
      <c r="O191">
        <f>IF(L191=0,"Bezahlt",IF(K191&gt;0,"Teilbezahlt","Offen"))</f>
        <v/>
      </c>
      <c r="P191" s="13">
        <f>F191-TODAY()</f>
        <v/>
      </c>
      <c r="Q191">
        <f>IF(L191&gt;0,IF(P191&lt;0,"Ja","Nein"),"Nein")</f>
        <v/>
      </c>
    </row>
    <row r="192">
      <c r="I192" s="9">
        <f>ROUND(G192*H192,2)</f>
        <v/>
      </c>
      <c r="J192" s="9">
        <f>G192+I192</f>
        <v/>
      </c>
      <c r="K192" s="9">
        <f>IFERROR(SUMIFS(Zahlungen!$D:$D,Zahlungen!$B:$B,$A192),0)</f>
        <v/>
      </c>
      <c r="L192" s="9">
        <f>MAX(J192-K192,0)</f>
        <v/>
      </c>
      <c r="N192" s="9">
        <f>IF(M192&gt;0,ROUND(L192*M192/12,2),0)</f>
        <v/>
      </c>
      <c r="O192">
        <f>IF(L192=0,"Bezahlt",IF(K192&gt;0,"Teilbezahlt","Offen"))</f>
        <v/>
      </c>
      <c r="P192" s="13">
        <f>F192-TODAY()</f>
        <v/>
      </c>
      <c r="Q192">
        <f>IF(L192&gt;0,IF(P192&lt;0,"Ja","Nein"),"Nein")</f>
        <v/>
      </c>
    </row>
    <row r="193">
      <c r="I193" s="9">
        <f>ROUND(G193*H193,2)</f>
        <v/>
      </c>
      <c r="J193" s="9">
        <f>G193+I193</f>
        <v/>
      </c>
      <c r="K193" s="9">
        <f>IFERROR(SUMIFS(Zahlungen!$D:$D,Zahlungen!$B:$B,$A193),0)</f>
        <v/>
      </c>
      <c r="L193" s="9">
        <f>MAX(J193-K193,0)</f>
        <v/>
      </c>
      <c r="N193" s="9">
        <f>IF(M193&gt;0,ROUND(L193*M193/12,2),0)</f>
        <v/>
      </c>
      <c r="O193">
        <f>IF(L193=0,"Bezahlt",IF(K193&gt;0,"Teilbezahlt","Offen"))</f>
        <v/>
      </c>
      <c r="P193" s="13">
        <f>F193-TODAY()</f>
        <v/>
      </c>
      <c r="Q193">
        <f>IF(L193&gt;0,IF(P193&lt;0,"Ja","Nein"),"Nein")</f>
        <v/>
      </c>
    </row>
    <row r="194">
      <c r="I194" s="9">
        <f>ROUND(G194*H194,2)</f>
        <v/>
      </c>
      <c r="J194" s="9">
        <f>G194+I194</f>
        <v/>
      </c>
      <c r="K194" s="9">
        <f>IFERROR(SUMIFS(Zahlungen!$D:$D,Zahlungen!$B:$B,$A194),0)</f>
        <v/>
      </c>
      <c r="L194" s="9">
        <f>MAX(J194-K194,0)</f>
        <v/>
      </c>
      <c r="N194" s="9">
        <f>IF(M194&gt;0,ROUND(L194*M194/12,2),0)</f>
        <v/>
      </c>
      <c r="O194">
        <f>IF(L194=0,"Bezahlt",IF(K194&gt;0,"Teilbezahlt","Offen"))</f>
        <v/>
      </c>
      <c r="P194" s="13">
        <f>F194-TODAY()</f>
        <v/>
      </c>
      <c r="Q194">
        <f>IF(L194&gt;0,IF(P194&lt;0,"Ja","Nein"),"Nein")</f>
        <v/>
      </c>
    </row>
    <row r="195">
      <c r="I195" s="9">
        <f>ROUND(G195*H195,2)</f>
        <v/>
      </c>
      <c r="J195" s="9">
        <f>G195+I195</f>
        <v/>
      </c>
      <c r="K195" s="9">
        <f>IFERROR(SUMIFS(Zahlungen!$D:$D,Zahlungen!$B:$B,$A195),0)</f>
        <v/>
      </c>
      <c r="L195" s="9">
        <f>MAX(J195-K195,0)</f>
        <v/>
      </c>
      <c r="N195" s="9">
        <f>IF(M195&gt;0,ROUND(L195*M195/12,2),0)</f>
        <v/>
      </c>
      <c r="O195">
        <f>IF(L195=0,"Bezahlt",IF(K195&gt;0,"Teilbezahlt","Offen"))</f>
        <v/>
      </c>
      <c r="P195" s="13">
        <f>F195-TODAY()</f>
        <v/>
      </c>
      <c r="Q195">
        <f>IF(L195&gt;0,IF(P195&lt;0,"Ja","Nein"),"Nein")</f>
        <v/>
      </c>
    </row>
    <row r="196">
      <c r="I196" s="9">
        <f>ROUND(G196*H196,2)</f>
        <v/>
      </c>
      <c r="J196" s="9">
        <f>G196+I196</f>
        <v/>
      </c>
      <c r="K196" s="9">
        <f>IFERROR(SUMIFS(Zahlungen!$D:$D,Zahlungen!$B:$B,$A196),0)</f>
        <v/>
      </c>
      <c r="L196" s="9">
        <f>MAX(J196-K196,0)</f>
        <v/>
      </c>
      <c r="N196" s="9">
        <f>IF(M196&gt;0,ROUND(L196*M196/12,2),0)</f>
        <v/>
      </c>
      <c r="O196">
        <f>IF(L196=0,"Bezahlt",IF(K196&gt;0,"Teilbezahlt","Offen"))</f>
        <v/>
      </c>
      <c r="P196" s="13">
        <f>F196-TODAY()</f>
        <v/>
      </c>
      <c r="Q196">
        <f>IF(L196&gt;0,IF(P196&lt;0,"Ja","Nein"),"Nein")</f>
        <v/>
      </c>
    </row>
    <row r="197">
      <c r="I197" s="9">
        <f>ROUND(G197*H197,2)</f>
        <v/>
      </c>
      <c r="J197" s="9">
        <f>G197+I197</f>
        <v/>
      </c>
      <c r="K197" s="9">
        <f>IFERROR(SUMIFS(Zahlungen!$D:$D,Zahlungen!$B:$B,$A197),0)</f>
        <v/>
      </c>
      <c r="L197" s="9">
        <f>MAX(J197-K197,0)</f>
        <v/>
      </c>
      <c r="N197" s="9">
        <f>IF(M197&gt;0,ROUND(L197*M197/12,2),0)</f>
        <v/>
      </c>
      <c r="O197">
        <f>IF(L197=0,"Bezahlt",IF(K197&gt;0,"Teilbezahlt","Offen"))</f>
        <v/>
      </c>
      <c r="P197" s="13">
        <f>F197-TODAY()</f>
        <v/>
      </c>
      <c r="Q197">
        <f>IF(L197&gt;0,IF(P197&lt;0,"Ja","Nein"),"Nein")</f>
        <v/>
      </c>
    </row>
    <row r="198">
      <c r="I198" s="9">
        <f>ROUND(G198*H198,2)</f>
        <v/>
      </c>
      <c r="J198" s="9">
        <f>G198+I198</f>
        <v/>
      </c>
      <c r="K198" s="9">
        <f>IFERROR(SUMIFS(Zahlungen!$D:$D,Zahlungen!$B:$B,$A198),0)</f>
        <v/>
      </c>
      <c r="L198" s="9">
        <f>MAX(J198-K198,0)</f>
        <v/>
      </c>
      <c r="N198" s="9">
        <f>IF(M198&gt;0,ROUND(L198*M198/12,2),0)</f>
        <v/>
      </c>
      <c r="O198">
        <f>IF(L198=0,"Bezahlt",IF(K198&gt;0,"Teilbezahlt","Offen"))</f>
        <v/>
      </c>
      <c r="P198" s="13">
        <f>F198-TODAY()</f>
        <v/>
      </c>
      <c r="Q198">
        <f>IF(L198&gt;0,IF(P198&lt;0,"Ja","Nein"),"Nein")</f>
        <v/>
      </c>
    </row>
    <row r="199">
      <c r="I199" s="9">
        <f>ROUND(G199*H199,2)</f>
        <v/>
      </c>
      <c r="J199" s="9">
        <f>G199+I199</f>
        <v/>
      </c>
      <c r="K199" s="9">
        <f>IFERROR(SUMIFS(Zahlungen!$D:$D,Zahlungen!$B:$B,$A199),0)</f>
        <v/>
      </c>
      <c r="L199" s="9">
        <f>MAX(J199-K199,0)</f>
        <v/>
      </c>
      <c r="N199" s="9">
        <f>IF(M199&gt;0,ROUND(L199*M199/12,2),0)</f>
        <v/>
      </c>
      <c r="O199">
        <f>IF(L199=0,"Bezahlt",IF(K199&gt;0,"Teilbezahlt","Offen"))</f>
        <v/>
      </c>
      <c r="P199" s="13">
        <f>F199-TODAY()</f>
        <v/>
      </c>
      <c r="Q199">
        <f>IF(L199&gt;0,IF(P199&lt;0,"Ja","Nein"),"Nein")</f>
        <v/>
      </c>
    </row>
    <row r="200">
      <c r="I200" s="9">
        <f>ROUND(G200*H200,2)</f>
        <v/>
      </c>
      <c r="J200" s="9">
        <f>G200+I200</f>
        <v/>
      </c>
      <c r="K200" s="9">
        <f>IFERROR(SUMIFS(Zahlungen!$D:$D,Zahlungen!$B:$B,$A200),0)</f>
        <v/>
      </c>
      <c r="L200" s="9">
        <f>MAX(J200-K200,0)</f>
        <v/>
      </c>
      <c r="N200" s="9">
        <f>IF(M200&gt;0,ROUND(L200*M200/12,2),0)</f>
        <v/>
      </c>
      <c r="O200">
        <f>IF(L200=0,"Bezahlt",IF(K200&gt;0,"Teilbezahlt","Offen"))</f>
        <v/>
      </c>
      <c r="P200" s="13">
        <f>F200-TODAY()</f>
        <v/>
      </c>
      <c r="Q200">
        <f>IF(L200&gt;0,IF(P200&lt;0,"Ja","Nein"),"Nein")</f>
        <v/>
      </c>
    </row>
    <row r="201">
      <c r="I201" s="9">
        <f>ROUND(G201*H201,2)</f>
        <v/>
      </c>
      <c r="J201" s="9">
        <f>G201+I201</f>
        <v/>
      </c>
      <c r="K201" s="9">
        <f>IFERROR(SUMIFS(Zahlungen!$D:$D,Zahlungen!$B:$B,$A201),0)</f>
        <v/>
      </c>
      <c r="L201" s="9">
        <f>MAX(J201-K201,0)</f>
        <v/>
      </c>
      <c r="N201" s="9">
        <f>IF(M201&gt;0,ROUND(L201*M201/12,2),0)</f>
        <v/>
      </c>
      <c r="O201">
        <f>IF(L201=0,"Bezahlt",IF(K201&gt;0,"Teilbezahlt","Offen"))</f>
        <v/>
      </c>
      <c r="P201" s="13">
        <f>F201-TODAY()</f>
        <v/>
      </c>
      <c r="Q201">
        <f>IF(L201&gt;0,IF(P201&lt;0,"Ja","Nein"),"Nein")</f>
        <v/>
      </c>
    </row>
    <row r="202">
      <c r="I202" s="9">
        <f>ROUND(G202*H202,2)</f>
        <v/>
      </c>
      <c r="J202" s="9">
        <f>G202+I202</f>
        <v/>
      </c>
      <c r="K202" s="9">
        <f>IFERROR(SUMIFS(Zahlungen!$D:$D,Zahlungen!$B:$B,$A202),0)</f>
        <v/>
      </c>
      <c r="L202" s="9">
        <f>MAX(J202-K202,0)</f>
        <v/>
      </c>
      <c r="N202" s="9">
        <f>IF(M202&gt;0,ROUND(L202*M202/12,2),0)</f>
        <v/>
      </c>
      <c r="O202">
        <f>IF(L202=0,"Bezahlt",IF(K202&gt;0,"Teilbezahlt","Offen"))</f>
        <v/>
      </c>
      <c r="P202" s="13">
        <f>F202-TODAY()</f>
        <v/>
      </c>
      <c r="Q202">
        <f>IF(L202&gt;0,IF(P202&lt;0,"Ja","Nein"),"Nein")</f>
        <v/>
      </c>
    </row>
    <row r="203">
      <c r="I203" s="9">
        <f>ROUND(G203*H203,2)</f>
        <v/>
      </c>
      <c r="J203" s="9">
        <f>G203+I203</f>
        <v/>
      </c>
      <c r="K203" s="9">
        <f>IFERROR(SUMIFS(Zahlungen!$D:$D,Zahlungen!$B:$B,$A203),0)</f>
        <v/>
      </c>
      <c r="L203" s="9">
        <f>MAX(J203-K203,0)</f>
        <v/>
      </c>
      <c r="N203" s="9">
        <f>IF(M203&gt;0,ROUND(L203*M203/12,2),0)</f>
        <v/>
      </c>
      <c r="O203">
        <f>IF(L203=0,"Bezahlt",IF(K203&gt;0,"Teilbezahlt","Offen"))</f>
        <v/>
      </c>
      <c r="P203" s="13">
        <f>F203-TODAY()</f>
        <v/>
      </c>
      <c r="Q203">
        <f>IF(L203&gt;0,IF(P203&lt;0,"Ja","Nein"),"Nein")</f>
        <v/>
      </c>
    </row>
    <row r="204">
      <c r="I204" s="9">
        <f>ROUND(G204*H204,2)</f>
        <v/>
      </c>
      <c r="J204" s="9">
        <f>G204+I204</f>
        <v/>
      </c>
      <c r="K204" s="9">
        <f>IFERROR(SUMIFS(Zahlungen!$D:$D,Zahlungen!$B:$B,$A204),0)</f>
        <v/>
      </c>
      <c r="L204" s="9">
        <f>MAX(J204-K204,0)</f>
        <v/>
      </c>
      <c r="N204" s="9">
        <f>IF(M204&gt;0,ROUND(L204*M204/12,2),0)</f>
        <v/>
      </c>
      <c r="O204">
        <f>IF(L204=0,"Bezahlt",IF(K204&gt;0,"Teilbezahlt","Offen"))</f>
        <v/>
      </c>
      <c r="P204" s="13">
        <f>F204-TODAY()</f>
        <v/>
      </c>
      <c r="Q204">
        <f>IF(L204&gt;0,IF(P204&lt;0,"Ja","Nein"),"Nein")</f>
        <v/>
      </c>
    </row>
    <row r="205">
      <c r="I205" s="9">
        <f>ROUND(G205*H205,2)</f>
        <v/>
      </c>
      <c r="J205" s="9">
        <f>G205+I205</f>
        <v/>
      </c>
      <c r="K205" s="9">
        <f>IFERROR(SUMIFS(Zahlungen!$D:$D,Zahlungen!$B:$B,$A205),0)</f>
        <v/>
      </c>
      <c r="L205" s="9">
        <f>MAX(J205-K205,0)</f>
        <v/>
      </c>
      <c r="N205" s="9">
        <f>IF(M205&gt;0,ROUND(L205*M205/12,2),0)</f>
        <v/>
      </c>
      <c r="O205">
        <f>IF(L205=0,"Bezahlt",IF(K205&gt;0,"Teilbezahlt","Offen"))</f>
        <v/>
      </c>
      <c r="P205" s="13">
        <f>F205-TODAY()</f>
        <v/>
      </c>
      <c r="Q205">
        <f>IF(L205&gt;0,IF(P205&lt;0,"Ja","Nein"),"Nein")</f>
        <v/>
      </c>
    </row>
    <row r="206">
      <c r="I206" s="9">
        <f>ROUND(G206*H206,2)</f>
        <v/>
      </c>
      <c r="J206" s="9">
        <f>G206+I206</f>
        <v/>
      </c>
      <c r="K206" s="9">
        <f>IFERROR(SUMIFS(Zahlungen!$D:$D,Zahlungen!$B:$B,$A206),0)</f>
        <v/>
      </c>
      <c r="L206" s="9">
        <f>MAX(J206-K206,0)</f>
        <v/>
      </c>
      <c r="N206" s="9">
        <f>IF(M206&gt;0,ROUND(L206*M206/12,2),0)</f>
        <v/>
      </c>
      <c r="O206">
        <f>IF(L206=0,"Bezahlt",IF(K206&gt;0,"Teilbezahlt","Offen"))</f>
        <v/>
      </c>
      <c r="P206" s="13">
        <f>F206-TODAY()</f>
        <v/>
      </c>
      <c r="Q206">
        <f>IF(L206&gt;0,IF(P206&lt;0,"Ja","Nein"),"Nein")</f>
        <v/>
      </c>
    </row>
    <row r="207">
      <c r="I207" s="9">
        <f>ROUND(G207*H207,2)</f>
        <v/>
      </c>
      <c r="J207" s="9">
        <f>G207+I207</f>
        <v/>
      </c>
      <c r="K207" s="9">
        <f>IFERROR(SUMIFS(Zahlungen!$D:$D,Zahlungen!$B:$B,$A207),0)</f>
        <v/>
      </c>
      <c r="L207" s="9">
        <f>MAX(J207-K207,0)</f>
        <v/>
      </c>
      <c r="N207" s="9">
        <f>IF(M207&gt;0,ROUND(L207*M207/12,2),0)</f>
        <v/>
      </c>
      <c r="O207">
        <f>IF(L207=0,"Bezahlt",IF(K207&gt;0,"Teilbezahlt","Offen"))</f>
        <v/>
      </c>
      <c r="P207" s="13">
        <f>F207-TODAY()</f>
        <v/>
      </c>
      <c r="Q207">
        <f>IF(L207&gt;0,IF(P207&lt;0,"Ja","Nein"),"Nein")</f>
        <v/>
      </c>
    </row>
    <row r="208">
      <c r="I208" s="9">
        <f>ROUND(G208*H208,2)</f>
        <v/>
      </c>
      <c r="J208" s="9">
        <f>G208+I208</f>
        <v/>
      </c>
      <c r="K208" s="9">
        <f>IFERROR(SUMIFS(Zahlungen!$D:$D,Zahlungen!$B:$B,$A208),0)</f>
        <v/>
      </c>
      <c r="L208" s="9">
        <f>MAX(J208-K208,0)</f>
        <v/>
      </c>
      <c r="N208" s="9">
        <f>IF(M208&gt;0,ROUND(L208*M208/12,2),0)</f>
        <v/>
      </c>
      <c r="O208">
        <f>IF(L208=0,"Bezahlt",IF(K208&gt;0,"Teilbezahlt","Offen"))</f>
        <v/>
      </c>
      <c r="P208" s="13">
        <f>F208-TODAY()</f>
        <v/>
      </c>
      <c r="Q208">
        <f>IF(L208&gt;0,IF(P208&lt;0,"Ja","Nein"),"Nein")</f>
        <v/>
      </c>
    </row>
    <row r="209">
      <c r="I209" s="9">
        <f>ROUND(G209*H209,2)</f>
        <v/>
      </c>
      <c r="J209" s="9">
        <f>G209+I209</f>
        <v/>
      </c>
      <c r="K209" s="9">
        <f>IFERROR(SUMIFS(Zahlungen!$D:$D,Zahlungen!$B:$B,$A209),0)</f>
        <v/>
      </c>
      <c r="L209" s="9">
        <f>MAX(J209-K209,0)</f>
        <v/>
      </c>
      <c r="N209" s="9">
        <f>IF(M209&gt;0,ROUND(L209*M209/12,2),0)</f>
        <v/>
      </c>
      <c r="O209">
        <f>IF(L209=0,"Bezahlt",IF(K209&gt;0,"Teilbezahlt","Offen"))</f>
        <v/>
      </c>
      <c r="P209" s="13">
        <f>F209-TODAY()</f>
        <v/>
      </c>
      <c r="Q209">
        <f>IF(L209&gt;0,IF(P209&lt;0,"Ja","Nein"),"Nein")</f>
        <v/>
      </c>
    </row>
    <row r="210">
      <c r="I210" s="9">
        <f>ROUND(G210*H210,2)</f>
        <v/>
      </c>
      <c r="J210" s="9">
        <f>G210+I210</f>
        <v/>
      </c>
      <c r="K210" s="9">
        <f>IFERROR(SUMIFS(Zahlungen!$D:$D,Zahlungen!$B:$B,$A210),0)</f>
        <v/>
      </c>
      <c r="L210" s="9">
        <f>MAX(J210-K210,0)</f>
        <v/>
      </c>
      <c r="N210" s="9">
        <f>IF(M210&gt;0,ROUND(L210*M210/12,2),0)</f>
        <v/>
      </c>
      <c r="O210">
        <f>IF(L210=0,"Bezahlt",IF(K210&gt;0,"Teilbezahlt","Offen"))</f>
        <v/>
      </c>
      <c r="P210" s="13">
        <f>F210-TODAY()</f>
        <v/>
      </c>
      <c r="Q210">
        <f>IF(L210&gt;0,IF(P210&lt;0,"Ja","Nein"),"Nein")</f>
        <v/>
      </c>
    </row>
    <row r="211">
      <c r="I211" s="9">
        <f>ROUND(G211*H211,2)</f>
        <v/>
      </c>
      <c r="J211" s="9">
        <f>G211+I211</f>
        <v/>
      </c>
      <c r="K211" s="9">
        <f>IFERROR(SUMIFS(Zahlungen!$D:$D,Zahlungen!$B:$B,$A211),0)</f>
        <v/>
      </c>
      <c r="L211" s="9">
        <f>MAX(J211-K211,0)</f>
        <v/>
      </c>
      <c r="N211" s="9">
        <f>IF(M211&gt;0,ROUND(L211*M211/12,2),0)</f>
        <v/>
      </c>
      <c r="O211">
        <f>IF(L211=0,"Bezahlt",IF(K211&gt;0,"Teilbezahlt","Offen"))</f>
        <v/>
      </c>
      <c r="P211" s="13">
        <f>F211-TODAY()</f>
        <v/>
      </c>
      <c r="Q211">
        <f>IF(L211&gt;0,IF(P211&lt;0,"Ja","Nein"),"Nein")</f>
        <v/>
      </c>
    </row>
    <row r="212">
      <c r="I212" s="9">
        <f>ROUND(G212*H212,2)</f>
        <v/>
      </c>
      <c r="J212" s="9">
        <f>G212+I212</f>
        <v/>
      </c>
      <c r="K212" s="9">
        <f>IFERROR(SUMIFS(Zahlungen!$D:$D,Zahlungen!$B:$B,$A212),0)</f>
        <v/>
      </c>
      <c r="L212" s="9">
        <f>MAX(J212-K212,0)</f>
        <v/>
      </c>
      <c r="N212" s="9">
        <f>IF(M212&gt;0,ROUND(L212*M212/12,2),0)</f>
        <v/>
      </c>
      <c r="O212">
        <f>IF(L212=0,"Bezahlt",IF(K212&gt;0,"Teilbezahlt","Offen"))</f>
        <v/>
      </c>
      <c r="P212" s="13">
        <f>F212-TODAY()</f>
        <v/>
      </c>
      <c r="Q212">
        <f>IF(L212&gt;0,IF(P212&lt;0,"Ja","Nein"),"Nein")</f>
        <v/>
      </c>
    </row>
    <row r="213">
      <c r="I213" s="9">
        <f>ROUND(G213*H213,2)</f>
        <v/>
      </c>
      <c r="J213" s="9">
        <f>G213+I213</f>
        <v/>
      </c>
      <c r="K213" s="9">
        <f>IFERROR(SUMIFS(Zahlungen!$D:$D,Zahlungen!$B:$B,$A213),0)</f>
        <v/>
      </c>
      <c r="L213" s="9">
        <f>MAX(J213-K213,0)</f>
        <v/>
      </c>
      <c r="N213" s="9">
        <f>IF(M213&gt;0,ROUND(L213*M213/12,2),0)</f>
        <v/>
      </c>
      <c r="O213">
        <f>IF(L213=0,"Bezahlt",IF(K213&gt;0,"Teilbezahlt","Offen"))</f>
        <v/>
      </c>
      <c r="P213" s="13">
        <f>F213-TODAY()</f>
        <v/>
      </c>
      <c r="Q213">
        <f>IF(L213&gt;0,IF(P213&lt;0,"Ja","Nein"),"Nein")</f>
        <v/>
      </c>
    </row>
    <row r="214">
      <c r="I214" s="9">
        <f>ROUND(G214*H214,2)</f>
        <v/>
      </c>
      <c r="J214" s="9">
        <f>G214+I214</f>
        <v/>
      </c>
      <c r="K214" s="9">
        <f>IFERROR(SUMIFS(Zahlungen!$D:$D,Zahlungen!$B:$B,$A214),0)</f>
        <v/>
      </c>
      <c r="L214" s="9">
        <f>MAX(J214-K214,0)</f>
        <v/>
      </c>
      <c r="N214" s="9">
        <f>IF(M214&gt;0,ROUND(L214*M214/12,2),0)</f>
        <v/>
      </c>
      <c r="O214">
        <f>IF(L214=0,"Bezahlt",IF(K214&gt;0,"Teilbezahlt","Offen"))</f>
        <v/>
      </c>
      <c r="P214" s="13">
        <f>F214-TODAY()</f>
        <v/>
      </c>
      <c r="Q214">
        <f>IF(L214&gt;0,IF(P214&lt;0,"Ja","Nein"),"Nein")</f>
        <v/>
      </c>
    </row>
    <row r="215">
      <c r="I215" s="9">
        <f>ROUND(G215*H215,2)</f>
        <v/>
      </c>
      <c r="J215" s="9">
        <f>G215+I215</f>
        <v/>
      </c>
      <c r="K215" s="9">
        <f>IFERROR(SUMIFS(Zahlungen!$D:$D,Zahlungen!$B:$B,$A215),0)</f>
        <v/>
      </c>
      <c r="L215" s="9">
        <f>MAX(J215-K215,0)</f>
        <v/>
      </c>
      <c r="N215" s="9">
        <f>IF(M215&gt;0,ROUND(L215*M215/12,2),0)</f>
        <v/>
      </c>
      <c r="O215">
        <f>IF(L215=0,"Bezahlt",IF(K215&gt;0,"Teilbezahlt","Offen"))</f>
        <v/>
      </c>
      <c r="P215" s="13">
        <f>F215-TODAY()</f>
        <v/>
      </c>
      <c r="Q215">
        <f>IF(L215&gt;0,IF(P215&lt;0,"Ja","Nein"),"Nein")</f>
        <v/>
      </c>
    </row>
    <row r="216">
      <c r="I216" s="9">
        <f>ROUND(G216*H216,2)</f>
        <v/>
      </c>
      <c r="J216" s="9">
        <f>G216+I216</f>
        <v/>
      </c>
      <c r="K216" s="9">
        <f>IFERROR(SUMIFS(Zahlungen!$D:$D,Zahlungen!$B:$B,$A216),0)</f>
        <v/>
      </c>
      <c r="L216" s="9">
        <f>MAX(J216-K216,0)</f>
        <v/>
      </c>
      <c r="N216" s="9">
        <f>IF(M216&gt;0,ROUND(L216*M216/12,2),0)</f>
        <v/>
      </c>
      <c r="O216">
        <f>IF(L216=0,"Bezahlt",IF(K216&gt;0,"Teilbezahlt","Offen"))</f>
        <v/>
      </c>
      <c r="P216" s="13">
        <f>F216-TODAY()</f>
        <v/>
      </c>
      <c r="Q216">
        <f>IF(L216&gt;0,IF(P216&lt;0,"Ja","Nein"),"Nein")</f>
        <v/>
      </c>
    </row>
    <row r="217">
      <c r="I217" s="9">
        <f>ROUND(G217*H217,2)</f>
        <v/>
      </c>
      <c r="J217" s="9">
        <f>G217+I217</f>
        <v/>
      </c>
      <c r="K217" s="9">
        <f>IFERROR(SUMIFS(Zahlungen!$D:$D,Zahlungen!$B:$B,$A217),0)</f>
        <v/>
      </c>
      <c r="L217" s="9">
        <f>MAX(J217-K217,0)</f>
        <v/>
      </c>
      <c r="N217" s="9">
        <f>IF(M217&gt;0,ROUND(L217*M217/12,2),0)</f>
        <v/>
      </c>
      <c r="O217">
        <f>IF(L217=0,"Bezahlt",IF(K217&gt;0,"Teilbezahlt","Offen"))</f>
        <v/>
      </c>
      <c r="P217" s="13">
        <f>F217-TODAY()</f>
        <v/>
      </c>
      <c r="Q217">
        <f>IF(L217&gt;0,IF(P217&lt;0,"Ja","Nein"),"Nein")</f>
        <v/>
      </c>
    </row>
    <row r="218">
      <c r="I218" s="9">
        <f>ROUND(G218*H218,2)</f>
        <v/>
      </c>
      <c r="J218" s="9">
        <f>G218+I218</f>
        <v/>
      </c>
      <c r="K218" s="9">
        <f>IFERROR(SUMIFS(Zahlungen!$D:$D,Zahlungen!$B:$B,$A218),0)</f>
        <v/>
      </c>
      <c r="L218" s="9">
        <f>MAX(J218-K218,0)</f>
        <v/>
      </c>
      <c r="N218" s="9">
        <f>IF(M218&gt;0,ROUND(L218*M218/12,2),0)</f>
        <v/>
      </c>
      <c r="O218">
        <f>IF(L218=0,"Bezahlt",IF(K218&gt;0,"Teilbezahlt","Offen"))</f>
        <v/>
      </c>
      <c r="P218" s="13">
        <f>F218-TODAY()</f>
        <v/>
      </c>
      <c r="Q218">
        <f>IF(L218&gt;0,IF(P218&lt;0,"Ja","Nein"),"Nein")</f>
        <v/>
      </c>
    </row>
    <row r="219">
      <c r="I219" s="9">
        <f>ROUND(G219*H219,2)</f>
        <v/>
      </c>
      <c r="J219" s="9">
        <f>G219+I219</f>
        <v/>
      </c>
      <c r="K219" s="9">
        <f>IFERROR(SUMIFS(Zahlungen!$D:$D,Zahlungen!$B:$B,$A219),0)</f>
        <v/>
      </c>
      <c r="L219" s="9">
        <f>MAX(J219-K219,0)</f>
        <v/>
      </c>
      <c r="N219" s="9">
        <f>IF(M219&gt;0,ROUND(L219*M219/12,2),0)</f>
        <v/>
      </c>
      <c r="O219">
        <f>IF(L219=0,"Bezahlt",IF(K219&gt;0,"Teilbezahlt","Offen"))</f>
        <v/>
      </c>
      <c r="P219" s="13">
        <f>F219-TODAY()</f>
        <v/>
      </c>
      <c r="Q219">
        <f>IF(L219&gt;0,IF(P219&lt;0,"Ja","Nein"),"Nein")</f>
        <v/>
      </c>
    </row>
    <row r="220">
      <c r="I220" s="9">
        <f>ROUND(G220*H220,2)</f>
        <v/>
      </c>
      <c r="J220" s="9">
        <f>G220+I220</f>
        <v/>
      </c>
      <c r="K220" s="9">
        <f>IFERROR(SUMIFS(Zahlungen!$D:$D,Zahlungen!$B:$B,$A220),0)</f>
        <v/>
      </c>
      <c r="L220" s="9">
        <f>MAX(J220-K220,0)</f>
        <v/>
      </c>
      <c r="N220" s="9">
        <f>IF(M220&gt;0,ROUND(L220*M220/12,2),0)</f>
        <v/>
      </c>
      <c r="O220">
        <f>IF(L220=0,"Bezahlt",IF(K220&gt;0,"Teilbezahlt","Offen"))</f>
        <v/>
      </c>
      <c r="P220" s="13">
        <f>F220-TODAY()</f>
        <v/>
      </c>
      <c r="Q220">
        <f>IF(L220&gt;0,IF(P220&lt;0,"Ja","Nein"),"Nein")</f>
        <v/>
      </c>
    </row>
    <row r="221">
      <c r="I221" s="9">
        <f>ROUND(G221*H221,2)</f>
        <v/>
      </c>
      <c r="J221" s="9">
        <f>G221+I221</f>
        <v/>
      </c>
      <c r="K221" s="9">
        <f>IFERROR(SUMIFS(Zahlungen!$D:$D,Zahlungen!$B:$B,$A221),0)</f>
        <v/>
      </c>
      <c r="L221" s="9">
        <f>MAX(J221-K221,0)</f>
        <v/>
      </c>
      <c r="N221" s="9">
        <f>IF(M221&gt;0,ROUND(L221*M221/12,2),0)</f>
        <v/>
      </c>
      <c r="O221">
        <f>IF(L221=0,"Bezahlt",IF(K221&gt;0,"Teilbezahlt","Offen"))</f>
        <v/>
      </c>
      <c r="P221" s="13">
        <f>F221-TODAY()</f>
        <v/>
      </c>
      <c r="Q221">
        <f>IF(L221&gt;0,IF(P221&lt;0,"Ja","Nein"),"Nein")</f>
        <v/>
      </c>
    </row>
    <row r="222">
      <c r="I222" s="9">
        <f>ROUND(G222*H222,2)</f>
        <v/>
      </c>
      <c r="J222" s="9">
        <f>G222+I222</f>
        <v/>
      </c>
      <c r="K222" s="9">
        <f>IFERROR(SUMIFS(Zahlungen!$D:$D,Zahlungen!$B:$B,$A222),0)</f>
        <v/>
      </c>
      <c r="L222" s="9">
        <f>MAX(J222-K222,0)</f>
        <v/>
      </c>
      <c r="N222" s="9">
        <f>IF(M222&gt;0,ROUND(L222*M222/12,2),0)</f>
        <v/>
      </c>
      <c r="O222">
        <f>IF(L222=0,"Bezahlt",IF(K222&gt;0,"Teilbezahlt","Offen"))</f>
        <v/>
      </c>
      <c r="P222" s="13">
        <f>F222-TODAY()</f>
        <v/>
      </c>
      <c r="Q222">
        <f>IF(L222&gt;0,IF(P222&lt;0,"Ja","Nein"),"Nein")</f>
        <v/>
      </c>
    </row>
    <row r="223">
      <c r="I223" s="9">
        <f>ROUND(G223*H223,2)</f>
        <v/>
      </c>
      <c r="J223" s="9">
        <f>G223+I223</f>
        <v/>
      </c>
      <c r="K223" s="9">
        <f>IFERROR(SUMIFS(Zahlungen!$D:$D,Zahlungen!$B:$B,$A223),0)</f>
        <v/>
      </c>
      <c r="L223" s="9">
        <f>MAX(J223-K223,0)</f>
        <v/>
      </c>
      <c r="N223" s="9">
        <f>IF(M223&gt;0,ROUND(L223*M223/12,2),0)</f>
        <v/>
      </c>
      <c r="O223">
        <f>IF(L223=0,"Bezahlt",IF(K223&gt;0,"Teilbezahlt","Offen"))</f>
        <v/>
      </c>
      <c r="P223" s="13">
        <f>F223-TODAY()</f>
        <v/>
      </c>
      <c r="Q223">
        <f>IF(L223&gt;0,IF(P223&lt;0,"Ja","Nein"),"Nein")</f>
        <v/>
      </c>
    </row>
    <row r="224">
      <c r="I224" s="9">
        <f>ROUND(G224*H224,2)</f>
        <v/>
      </c>
      <c r="J224" s="9">
        <f>G224+I224</f>
        <v/>
      </c>
      <c r="K224" s="9">
        <f>IFERROR(SUMIFS(Zahlungen!$D:$D,Zahlungen!$B:$B,$A224),0)</f>
        <v/>
      </c>
      <c r="L224" s="9">
        <f>MAX(J224-K224,0)</f>
        <v/>
      </c>
      <c r="N224" s="9">
        <f>IF(M224&gt;0,ROUND(L224*M224/12,2),0)</f>
        <v/>
      </c>
      <c r="O224">
        <f>IF(L224=0,"Bezahlt",IF(K224&gt;0,"Teilbezahlt","Offen"))</f>
        <v/>
      </c>
      <c r="P224" s="13">
        <f>F224-TODAY()</f>
        <v/>
      </c>
      <c r="Q224">
        <f>IF(L224&gt;0,IF(P224&lt;0,"Ja","Nein"),"Nein")</f>
        <v/>
      </c>
    </row>
    <row r="225">
      <c r="I225" s="9">
        <f>ROUND(G225*H225,2)</f>
        <v/>
      </c>
      <c r="J225" s="9">
        <f>G225+I225</f>
        <v/>
      </c>
      <c r="K225" s="9">
        <f>IFERROR(SUMIFS(Zahlungen!$D:$D,Zahlungen!$B:$B,$A225),0)</f>
        <v/>
      </c>
      <c r="L225" s="9">
        <f>MAX(J225-K225,0)</f>
        <v/>
      </c>
      <c r="N225" s="9">
        <f>IF(M225&gt;0,ROUND(L225*M225/12,2),0)</f>
        <v/>
      </c>
      <c r="O225">
        <f>IF(L225=0,"Bezahlt",IF(K225&gt;0,"Teilbezahlt","Offen"))</f>
        <v/>
      </c>
      <c r="P225" s="13">
        <f>F225-TODAY()</f>
        <v/>
      </c>
      <c r="Q225">
        <f>IF(L225&gt;0,IF(P225&lt;0,"Ja","Nein"),"Nein")</f>
        <v/>
      </c>
    </row>
    <row r="226">
      <c r="I226" s="9">
        <f>ROUND(G226*H226,2)</f>
        <v/>
      </c>
      <c r="J226" s="9">
        <f>G226+I226</f>
        <v/>
      </c>
      <c r="K226" s="9">
        <f>IFERROR(SUMIFS(Zahlungen!$D:$D,Zahlungen!$B:$B,$A226),0)</f>
        <v/>
      </c>
      <c r="L226" s="9">
        <f>MAX(J226-K226,0)</f>
        <v/>
      </c>
      <c r="N226" s="9">
        <f>IF(M226&gt;0,ROUND(L226*M226/12,2),0)</f>
        <v/>
      </c>
      <c r="O226">
        <f>IF(L226=0,"Bezahlt",IF(K226&gt;0,"Teilbezahlt","Offen"))</f>
        <v/>
      </c>
      <c r="P226" s="13">
        <f>F226-TODAY()</f>
        <v/>
      </c>
      <c r="Q226">
        <f>IF(L226&gt;0,IF(P226&lt;0,"Ja","Nein"),"Nein")</f>
        <v/>
      </c>
    </row>
    <row r="227">
      <c r="I227" s="9">
        <f>ROUND(G227*H227,2)</f>
        <v/>
      </c>
      <c r="J227" s="9">
        <f>G227+I227</f>
        <v/>
      </c>
      <c r="K227" s="9">
        <f>IFERROR(SUMIFS(Zahlungen!$D:$D,Zahlungen!$B:$B,$A227),0)</f>
        <v/>
      </c>
      <c r="L227" s="9">
        <f>MAX(J227-K227,0)</f>
        <v/>
      </c>
      <c r="N227" s="9">
        <f>IF(M227&gt;0,ROUND(L227*M227/12,2),0)</f>
        <v/>
      </c>
      <c r="O227">
        <f>IF(L227=0,"Bezahlt",IF(K227&gt;0,"Teilbezahlt","Offen"))</f>
        <v/>
      </c>
      <c r="P227" s="13">
        <f>F227-TODAY()</f>
        <v/>
      </c>
      <c r="Q227">
        <f>IF(L227&gt;0,IF(P227&lt;0,"Ja","Nein"),"Nein")</f>
        <v/>
      </c>
    </row>
    <row r="228">
      <c r="I228" s="9">
        <f>ROUND(G228*H228,2)</f>
        <v/>
      </c>
      <c r="J228" s="9">
        <f>G228+I228</f>
        <v/>
      </c>
      <c r="K228" s="9">
        <f>IFERROR(SUMIFS(Zahlungen!$D:$D,Zahlungen!$B:$B,$A228),0)</f>
        <v/>
      </c>
      <c r="L228" s="9">
        <f>MAX(J228-K228,0)</f>
        <v/>
      </c>
      <c r="N228" s="9">
        <f>IF(M228&gt;0,ROUND(L228*M228/12,2),0)</f>
        <v/>
      </c>
      <c r="O228">
        <f>IF(L228=0,"Bezahlt",IF(K228&gt;0,"Teilbezahlt","Offen"))</f>
        <v/>
      </c>
      <c r="P228" s="13">
        <f>F228-TODAY()</f>
        <v/>
      </c>
      <c r="Q228">
        <f>IF(L228&gt;0,IF(P228&lt;0,"Ja","Nein"),"Nein")</f>
        <v/>
      </c>
    </row>
    <row r="229">
      <c r="I229" s="9">
        <f>ROUND(G229*H229,2)</f>
        <v/>
      </c>
      <c r="J229" s="9">
        <f>G229+I229</f>
        <v/>
      </c>
      <c r="K229" s="9">
        <f>IFERROR(SUMIFS(Zahlungen!$D:$D,Zahlungen!$B:$B,$A229),0)</f>
        <v/>
      </c>
      <c r="L229" s="9">
        <f>MAX(J229-K229,0)</f>
        <v/>
      </c>
      <c r="N229" s="9">
        <f>IF(M229&gt;0,ROUND(L229*M229/12,2),0)</f>
        <v/>
      </c>
      <c r="O229">
        <f>IF(L229=0,"Bezahlt",IF(K229&gt;0,"Teilbezahlt","Offen"))</f>
        <v/>
      </c>
      <c r="P229" s="13">
        <f>F229-TODAY()</f>
        <v/>
      </c>
      <c r="Q229">
        <f>IF(L229&gt;0,IF(P229&lt;0,"Ja","Nein"),"Nein")</f>
        <v/>
      </c>
    </row>
    <row r="230">
      <c r="I230" s="9">
        <f>ROUND(G230*H230,2)</f>
        <v/>
      </c>
      <c r="J230" s="9">
        <f>G230+I230</f>
        <v/>
      </c>
      <c r="K230" s="9">
        <f>IFERROR(SUMIFS(Zahlungen!$D:$D,Zahlungen!$B:$B,$A230),0)</f>
        <v/>
      </c>
      <c r="L230" s="9">
        <f>MAX(J230-K230,0)</f>
        <v/>
      </c>
      <c r="N230" s="9">
        <f>IF(M230&gt;0,ROUND(L230*M230/12,2),0)</f>
        <v/>
      </c>
      <c r="O230">
        <f>IF(L230=0,"Bezahlt",IF(K230&gt;0,"Teilbezahlt","Offen"))</f>
        <v/>
      </c>
      <c r="P230" s="13">
        <f>F230-TODAY()</f>
        <v/>
      </c>
      <c r="Q230">
        <f>IF(L230&gt;0,IF(P230&lt;0,"Ja","Nein"),"Nein")</f>
        <v/>
      </c>
    </row>
    <row r="231">
      <c r="I231" s="9">
        <f>ROUND(G231*H231,2)</f>
        <v/>
      </c>
      <c r="J231" s="9">
        <f>G231+I231</f>
        <v/>
      </c>
      <c r="K231" s="9">
        <f>IFERROR(SUMIFS(Zahlungen!$D:$D,Zahlungen!$B:$B,$A231),0)</f>
        <v/>
      </c>
      <c r="L231" s="9">
        <f>MAX(J231-K231,0)</f>
        <v/>
      </c>
      <c r="N231" s="9">
        <f>IF(M231&gt;0,ROUND(L231*M231/12,2),0)</f>
        <v/>
      </c>
      <c r="O231">
        <f>IF(L231=0,"Bezahlt",IF(K231&gt;0,"Teilbezahlt","Offen"))</f>
        <v/>
      </c>
      <c r="P231" s="13">
        <f>F231-TODAY()</f>
        <v/>
      </c>
      <c r="Q231">
        <f>IF(L231&gt;0,IF(P231&lt;0,"Ja","Nein"),"Nein")</f>
        <v/>
      </c>
    </row>
    <row r="232">
      <c r="I232" s="9">
        <f>ROUND(G232*H232,2)</f>
        <v/>
      </c>
      <c r="J232" s="9">
        <f>G232+I232</f>
        <v/>
      </c>
      <c r="K232" s="9">
        <f>IFERROR(SUMIFS(Zahlungen!$D:$D,Zahlungen!$B:$B,$A232),0)</f>
        <v/>
      </c>
      <c r="L232" s="9">
        <f>MAX(J232-K232,0)</f>
        <v/>
      </c>
      <c r="N232" s="9">
        <f>IF(M232&gt;0,ROUND(L232*M232/12,2),0)</f>
        <v/>
      </c>
      <c r="O232">
        <f>IF(L232=0,"Bezahlt",IF(K232&gt;0,"Teilbezahlt","Offen"))</f>
        <v/>
      </c>
      <c r="P232" s="13">
        <f>F232-TODAY()</f>
        <v/>
      </c>
      <c r="Q232">
        <f>IF(L232&gt;0,IF(P232&lt;0,"Ja","Nein"),"Nein")</f>
        <v/>
      </c>
    </row>
    <row r="233">
      <c r="I233" s="9">
        <f>ROUND(G233*H233,2)</f>
        <v/>
      </c>
      <c r="J233" s="9">
        <f>G233+I233</f>
        <v/>
      </c>
      <c r="K233" s="9">
        <f>IFERROR(SUMIFS(Zahlungen!$D:$D,Zahlungen!$B:$B,$A233),0)</f>
        <v/>
      </c>
      <c r="L233" s="9">
        <f>MAX(J233-K233,0)</f>
        <v/>
      </c>
      <c r="N233" s="9">
        <f>IF(M233&gt;0,ROUND(L233*M233/12,2),0)</f>
        <v/>
      </c>
      <c r="O233">
        <f>IF(L233=0,"Bezahlt",IF(K233&gt;0,"Teilbezahlt","Offen"))</f>
        <v/>
      </c>
      <c r="P233" s="13">
        <f>F233-TODAY()</f>
        <v/>
      </c>
      <c r="Q233">
        <f>IF(L233&gt;0,IF(P233&lt;0,"Ja","Nein"),"Nein")</f>
        <v/>
      </c>
    </row>
    <row r="234">
      <c r="I234" s="9">
        <f>ROUND(G234*H234,2)</f>
        <v/>
      </c>
      <c r="J234" s="9">
        <f>G234+I234</f>
        <v/>
      </c>
      <c r="K234" s="9">
        <f>IFERROR(SUMIFS(Zahlungen!$D:$D,Zahlungen!$B:$B,$A234),0)</f>
        <v/>
      </c>
      <c r="L234" s="9">
        <f>MAX(J234-K234,0)</f>
        <v/>
      </c>
      <c r="N234" s="9">
        <f>IF(M234&gt;0,ROUND(L234*M234/12,2),0)</f>
        <v/>
      </c>
      <c r="O234">
        <f>IF(L234=0,"Bezahlt",IF(K234&gt;0,"Teilbezahlt","Offen"))</f>
        <v/>
      </c>
      <c r="P234" s="13">
        <f>F234-TODAY()</f>
        <v/>
      </c>
      <c r="Q234">
        <f>IF(L234&gt;0,IF(P234&lt;0,"Ja","Nein"),"Nein")</f>
        <v/>
      </c>
    </row>
    <row r="235">
      <c r="I235" s="9">
        <f>ROUND(G235*H235,2)</f>
        <v/>
      </c>
      <c r="J235" s="9">
        <f>G235+I235</f>
        <v/>
      </c>
      <c r="K235" s="9">
        <f>IFERROR(SUMIFS(Zahlungen!$D:$D,Zahlungen!$B:$B,$A235),0)</f>
        <v/>
      </c>
      <c r="L235" s="9">
        <f>MAX(J235-K235,0)</f>
        <v/>
      </c>
      <c r="N235" s="9">
        <f>IF(M235&gt;0,ROUND(L235*M235/12,2),0)</f>
        <v/>
      </c>
      <c r="O235">
        <f>IF(L235=0,"Bezahlt",IF(K235&gt;0,"Teilbezahlt","Offen"))</f>
        <v/>
      </c>
      <c r="P235" s="13">
        <f>F235-TODAY()</f>
        <v/>
      </c>
      <c r="Q235">
        <f>IF(L235&gt;0,IF(P235&lt;0,"Ja","Nein"),"Nein")</f>
        <v/>
      </c>
    </row>
    <row r="236">
      <c r="I236" s="9">
        <f>ROUND(G236*H236,2)</f>
        <v/>
      </c>
      <c r="J236" s="9">
        <f>G236+I236</f>
        <v/>
      </c>
      <c r="K236" s="9">
        <f>IFERROR(SUMIFS(Zahlungen!$D:$D,Zahlungen!$B:$B,$A236),0)</f>
        <v/>
      </c>
      <c r="L236" s="9">
        <f>MAX(J236-K236,0)</f>
        <v/>
      </c>
      <c r="N236" s="9">
        <f>IF(M236&gt;0,ROUND(L236*M236/12,2),0)</f>
        <v/>
      </c>
      <c r="O236">
        <f>IF(L236=0,"Bezahlt",IF(K236&gt;0,"Teilbezahlt","Offen"))</f>
        <v/>
      </c>
      <c r="P236" s="13">
        <f>F236-TODAY()</f>
        <v/>
      </c>
      <c r="Q236">
        <f>IF(L236&gt;0,IF(P236&lt;0,"Ja","Nein"),"Nein")</f>
        <v/>
      </c>
    </row>
    <row r="237">
      <c r="I237" s="9">
        <f>ROUND(G237*H237,2)</f>
        <v/>
      </c>
      <c r="J237" s="9">
        <f>G237+I237</f>
        <v/>
      </c>
      <c r="K237" s="9">
        <f>IFERROR(SUMIFS(Zahlungen!$D:$D,Zahlungen!$B:$B,$A237),0)</f>
        <v/>
      </c>
      <c r="L237" s="9">
        <f>MAX(J237-K237,0)</f>
        <v/>
      </c>
      <c r="N237" s="9">
        <f>IF(M237&gt;0,ROUND(L237*M237/12,2),0)</f>
        <v/>
      </c>
      <c r="O237">
        <f>IF(L237=0,"Bezahlt",IF(K237&gt;0,"Teilbezahlt","Offen"))</f>
        <v/>
      </c>
      <c r="P237" s="13">
        <f>F237-TODAY()</f>
        <v/>
      </c>
      <c r="Q237">
        <f>IF(L237&gt;0,IF(P237&lt;0,"Ja","Nein"),"Nein")</f>
        <v/>
      </c>
    </row>
    <row r="238">
      <c r="I238" s="9">
        <f>ROUND(G238*H238,2)</f>
        <v/>
      </c>
      <c r="J238" s="9">
        <f>G238+I238</f>
        <v/>
      </c>
      <c r="K238" s="9">
        <f>IFERROR(SUMIFS(Zahlungen!$D:$D,Zahlungen!$B:$B,$A238),0)</f>
        <v/>
      </c>
      <c r="L238" s="9">
        <f>MAX(J238-K238,0)</f>
        <v/>
      </c>
      <c r="N238" s="9">
        <f>IF(M238&gt;0,ROUND(L238*M238/12,2),0)</f>
        <v/>
      </c>
      <c r="O238">
        <f>IF(L238=0,"Bezahlt",IF(K238&gt;0,"Teilbezahlt","Offen"))</f>
        <v/>
      </c>
      <c r="P238" s="13">
        <f>F238-TODAY()</f>
        <v/>
      </c>
      <c r="Q238">
        <f>IF(L238&gt;0,IF(P238&lt;0,"Ja","Nein"),"Nein")</f>
        <v/>
      </c>
    </row>
    <row r="239">
      <c r="I239" s="9">
        <f>ROUND(G239*H239,2)</f>
        <v/>
      </c>
      <c r="J239" s="9">
        <f>G239+I239</f>
        <v/>
      </c>
      <c r="K239" s="9">
        <f>IFERROR(SUMIFS(Zahlungen!$D:$D,Zahlungen!$B:$B,$A239),0)</f>
        <v/>
      </c>
      <c r="L239" s="9">
        <f>MAX(J239-K239,0)</f>
        <v/>
      </c>
      <c r="N239" s="9">
        <f>IF(M239&gt;0,ROUND(L239*M239/12,2),0)</f>
        <v/>
      </c>
      <c r="O239">
        <f>IF(L239=0,"Bezahlt",IF(K239&gt;0,"Teilbezahlt","Offen"))</f>
        <v/>
      </c>
      <c r="P239" s="13">
        <f>F239-TODAY()</f>
        <v/>
      </c>
      <c r="Q239">
        <f>IF(L239&gt;0,IF(P239&lt;0,"Ja","Nein"),"Nein")</f>
        <v/>
      </c>
    </row>
    <row r="240">
      <c r="I240" s="9">
        <f>ROUND(G240*H240,2)</f>
        <v/>
      </c>
      <c r="J240" s="9">
        <f>G240+I240</f>
        <v/>
      </c>
      <c r="K240" s="9">
        <f>IFERROR(SUMIFS(Zahlungen!$D:$D,Zahlungen!$B:$B,$A240),0)</f>
        <v/>
      </c>
      <c r="L240" s="9">
        <f>MAX(J240-K240,0)</f>
        <v/>
      </c>
      <c r="N240" s="9">
        <f>IF(M240&gt;0,ROUND(L240*M240/12,2),0)</f>
        <v/>
      </c>
      <c r="O240">
        <f>IF(L240=0,"Bezahlt",IF(K240&gt;0,"Teilbezahlt","Offen"))</f>
        <v/>
      </c>
      <c r="P240" s="13">
        <f>F240-TODAY()</f>
        <v/>
      </c>
      <c r="Q240">
        <f>IF(L240&gt;0,IF(P240&lt;0,"Ja","Nein"),"Nein")</f>
        <v/>
      </c>
    </row>
    <row r="241">
      <c r="I241" s="9">
        <f>ROUND(G241*H241,2)</f>
        <v/>
      </c>
      <c r="J241" s="9">
        <f>G241+I241</f>
        <v/>
      </c>
      <c r="K241" s="9">
        <f>IFERROR(SUMIFS(Zahlungen!$D:$D,Zahlungen!$B:$B,$A241),0)</f>
        <v/>
      </c>
      <c r="L241" s="9">
        <f>MAX(J241-K241,0)</f>
        <v/>
      </c>
      <c r="N241" s="9">
        <f>IF(M241&gt;0,ROUND(L241*M241/12,2),0)</f>
        <v/>
      </c>
      <c r="O241">
        <f>IF(L241=0,"Bezahlt",IF(K241&gt;0,"Teilbezahlt","Offen"))</f>
        <v/>
      </c>
      <c r="P241" s="13">
        <f>F241-TODAY()</f>
        <v/>
      </c>
      <c r="Q241">
        <f>IF(L241&gt;0,IF(P241&lt;0,"Ja","Nein"),"Nein")</f>
        <v/>
      </c>
    </row>
    <row r="242">
      <c r="I242" s="9">
        <f>ROUND(G242*H242,2)</f>
        <v/>
      </c>
      <c r="J242" s="9">
        <f>G242+I242</f>
        <v/>
      </c>
      <c r="K242" s="9">
        <f>IFERROR(SUMIFS(Zahlungen!$D:$D,Zahlungen!$B:$B,$A242),0)</f>
        <v/>
      </c>
      <c r="L242" s="9">
        <f>MAX(J242-K242,0)</f>
        <v/>
      </c>
      <c r="N242" s="9">
        <f>IF(M242&gt;0,ROUND(L242*M242/12,2),0)</f>
        <v/>
      </c>
      <c r="O242">
        <f>IF(L242=0,"Bezahlt",IF(K242&gt;0,"Teilbezahlt","Offen"))</f>
        <v/>
      </c>
      <c r="P242" s="13">
        <f>F242-TODAY()</f>
        <v/>
      </c>
      <c r="Q242">
        <f>IF(L242&gt;0,IF(P242&lt;0,"Ja","Nein"),"Nein")</f>
        <v/>
      </c>
    </row>
    <row r="243">
      <c r="I243" s="9">
        <f>ROUND(G243*H243,2)</f>
        <v/>
      </c>
      <c r="J243" s="9">
        <f>G243+I243</f>
        <v/>
      </c>
      <c r="K243" s="9">
        <f>IFERROR(SUMIFS(Zahlungen!$D:$D,Zahlungen!$B:$B,$A243),0)</f>
        <v/>
      </c>
      <c r="L243" s="9">
        <f>MAX(J243-K243,0)</f>
        <v/>
      </c>
      <c r="N243" s="9">
        <f>IF(M243&gt;0,ROUND(L243*M243/12,2),0)</f>
        <v/>
      </c>
      <c r="O243">
        <f>IF(L243=0,"Bezahlt",IF(K243&gt;0,"Teilbezahlt","Offen"))</f>
        <v/>
      </c>
      <c r="P243" s="13">
        <f>F243-TODAY()</f>
        <v/>
      </c>
      <c r="Q243">
        <f>IF(L243&gt;0,IF(P243&lt;0,"Ja","Nein"),"Nein")</f>
        <v/>
      </c>
    </row>
    <row r="244">
      <c r="I244" s="9">
        <f>ROUND(G244*H244,2)</f>
        <v/>
      </c>
      <c r="J244" s="9">
        <f>G244+I244</f>
        <v/>
      </c>
      <c r="K244" s="9">
        <f>IFERROR(SUMIFS(Zahlungen!$D:$D,Zahlungen!$B:$B,$A244),0)</f>
        <v/>
      </c>
      <c r="L244" s="9">
        <f>MAX(J244-K244,0)</f>
        <v/>
      </c>
      <c r="N244" s="9">
        <f>IF(M244&gt;0,ROUND(L244*M244/12,2),0)</f>
        <v/>
      </c>
      <c r="O244">
        <f>IF(L244=0,"Bezahlt",IF(K244&gt;0,"Teilbezahlt","Offen"))</f>
        <v/>
      </c>
      <c r="P244" s="13">
        <f>F244-TODAY()</f>
        <v/>
      </c>
      <c r="Q244">
        <f>IF(L244&gt;0,IF(P244&lt;0,"Ja","Nein"),"Nein")</f>
        <v/>
      </c>
    </row>
    <row r="245">
      <c r="I245" s="9">
        <f>ROUND(G245*H245,2)</f>
        <v/>
      </c>
      <c r="J245" s="9">
        <f>G245+I245</f>
        <v/>
      </c>
      <c r="K245" s="9">
        <f>IFERROR(SUMIFS(Zahlungen!$D:$D,Zahlungen!$B:$B,$A245),0)</f>
        <v/>
      </c>
      <c r="L245" s="9">
        <f>MAX(J245-K245,0)</f>
        <v/>
      </c>
      <c r="N245" s="9">
        <f>IF(M245&gt;0,ROUND(L245*M245/12,2),0)</f>
        <v/>
      </c>
      <c r="O245">
        <f>IF(L245=0,"Bezahlt",IF(K245&gt;0,"Teilbezahlt","Offen"))</f>
        <v/>
      </c>
      <c r="P245" s="13">
        <f>F245-TODAY()</f>
        <v/>
      </c>
      <c r="Q245">
        <f>IF(L245&gt;0,IF(P245&lt;0,"Ja","Nein"),"Nein")</f>
        <v/>
      </c>
    </row>
    <row r="246">
      <c r="I246" s="9">
        <f>ROUND(G246*H246,2)</f>
        <v/>
      </c>
      <c r="J246" s="9">
        <f>G246+I246</f>
        <v/>
      </c>
      <c r="K246" s="9">
        <f>IFERROR(SUMIFS(Zahlungen!$D:$D,Zahlungen!$B:$B,$A246),0)</f>
        <v/>
      </c>
      <c r="L246" s="9">
        <f>MAX(J246-K246,0)</f>
        <v/>
      </c>
      <c r="N246" s="9">
        <f>IF(M246&gt;0,ROUND(L246*M246/12,2),0)</f>
        <v/>
      </c>
      <c r="O246">
        <f>IF(L246=0,"Bezahlt",IF(K246&gt;0,"Teilbezahlt","Offen"))</f>
        <v/>
      </c>
      <c r="P246" s="13">
        <f>F246-TODAY()</f>
        <v/>
      </c>
      <c r="Q246">
        <f>IF(L246&gt;0,IF(P246&lt;0,"Ja","Nein"),"Nein")</f>
        <v/>
      </c>
    </row>
    <row r="247">
      <c r="I247" s="9">
        <f>ROUND(G247*H247,2)</f>
        <v/>
      </c>
      <c r="J247" s="9">
        <f>G247+I247</f>
        <v/>
      </c>
      <c r="K247" s="9">
        <f>IFERROR(SUMIFS(Zahlungen!$D:$D,Zahlungen!$B:$B,$A247),0)</f>
        <v/>
      </c>
      <c r="L247" s="9">
        <f>MAX(J247-K247,0)</f>
        <v/>
      </c>
      <c r="N247" s="9">
        <f>IF(M247&gt;0,ROUND(L247*M247/12,2),0)</f>
        <v/>
      </c>
      <c r="O247">
        <f>IF(L247=0,"Bezahlt",IF(K247&gt;0,"Teilbezahlt","Offen"))</f>
        <v/>
      </c>
      <c r="P247" s="13">
        <f>F247-TODAY()</f>
        <v/>
      </c>
      <c r="Q247">
        <f>IF(L247&gt;0,IF(P247&lt;0,"Ja","Nein"),"Nein")</f>
        <v/>
      </c>
    </row>
    <row r="248">
      <c r="I248" s="9">
        <f>ROUND(G248*H248,2)</f>
        <v/>
      </c>
      <c r="J248" s="9">
        <f>G248+I248</f>
        <v/>
      </c>
      <c r="K248" s="9">
        <f>IFERROR(SUMIFS(Zahlungen!$D:$D,Zahlungen!$B:$B,$A248),0)</f>
        <v/>
      </c>
      <c r="L248" s="9">
        <f>MAX(J248-K248,0)</f>
        <v/>
      </c>
      <c r="N248" s="9">
        <f>IF(M248&gt;0,ROUND(L248*M248/12,2),0)</f>
        <v/>
      </c>
      <c r="O248">
        <f>IF(L248=0,"Bezahlt",IF(K248&gt;0,"Teilbezahlt","Offen"))</f>
        <v/>
      </c>
      <c r="P248" s="13">
        <f>F248-TODAY()</f>
        <v/>
      </c>
      <c r="Q248">
        <f>IF(L248&gt;0,IF(P248&lt;0,"Ja","Nein"),"Nein")</f>
        <v/>
      </c>
    </row>
    <row r="249">
      <c r="I249" s="9">
        <f>ROUND(G249*H249,2)</f>
        <v/>
      </c>
      <c r="J249" s="9">
        <f>G249+I249</f>
        <v/>
      </c>
      <c r="K249" s="9">
        <f>IFERROR(SUMIFS(Zahlungen!$D:$D,Zahlungen!$B:$B,$A249),0)</f>
        <v/>
      </c>
      <c r="L249" s="9">
        <f>MAX(J249-K249,0)</f>
        <v/>
      </c>
      <c r="N249" s="9">
        <f>IF(M249&gt;0,ROUND(L249*M249/12,2),0)</f>
        <v/>
      </c>
      <c r="O249">
        <f>IF(L249=0,"Bezahlt",IF(K249&gt;0,"Teilbezahlt","Offen"))</f>
        <v/>
      </c>
      <c r="P249" s="13">
        <f>F249-TODAY()</f>
        <v/>
      </c>
      <c r="Q249">
        <f>IF(L249&gt;0,IF(P249&lt;0,"Ja","Nein"),"Nein")</f>
        <v/>
      </c>
    </row>
    <row r="250">
      <c r="I250" s="9">
        <f>ROUND(G250*H250,2)</f>
        <v/>
      </c>
      <c r="J250" s="9">
        <f>G250+I250</f>
        <v/>
      </c>
      <c r="K250" s="9">
        <f>IFERROR(SUMIFS(Zahlungen!$D:$D,Zahlungen!$B:$B,$A250),0)</f>
        <v/>
      </c>
      <c r="L250" s="9">
        <f>MAX(J250-K250,0)</f>
        <v/>
      </c>
      <c r="N250" s="9">
        <f>IF(M250&gt;0,ROUND(L250*M250/12,2),0)</f>
        <v/>
      </c>
      <c r="O250">
        <f>IF(L250=0,"Bezahlt",IF(K250&gt;0,"Teilbezahlt","Offen"))</f>
        <v/>
      </c>
      <c r="P250" s="13">
        <f>F250-TODAY()</f>
        <v/>
      </c>
      <c r="Q250">
        <f>IF(L250&gt;0,IF(P250&lt;0,"Ja","Nein"),"Nein")</f>
        <v/>
      </c>
    </row>
    <row r="251">
      <c r="I251" s="9">
        <f>ROUND(G251*H251,2)</f>
        <v/>
      </c>
      <c r="J251" s="9">
        <f>G251+I251</f>
        <v/>
      </c>
      <c r="K251" s="9">
        <f>IFERROR(SUMIFS(Zahlungen!$D:$D,Zahlungen!$B:$B,$A251),0)</f>
        <v/>
      </c>
      <c r="L251" s="9">
        <f>MAX(J251-K251,0)</f>
        <v/>
      </c>
      <c r="N251" s="9">
        <f>IF(M251&gt;0,ROUND(L251*M251/12,2),0)</f>
        <v/>
      </c>
      <c r="O251">
        <f>IF(L251=0,"Bezahlt",IF(K251&gt;0,"Teilbezahlt","Offen"))</f>
        <v/>
      </c>
      <c r="P251" s="13">
        <f>F251-TODAY()</f>
        <v/>
      </c>
      <c r="Q251">
        <f>IF(L251&gt;0,IF(P251&lt;0,"Ja","Nein"),"Nein")</f>
        <v/>
      </c>
    </row>
    <row r="252">
      <c r="I252" s="9">
        <f>ROUND(G252*H252,2)</f>
        <v/>
      </c>
      <c r="J252" s="9">
        <f>G252+I252</f>
        <v/>
      </c>
      <c r="K252" s="9">
        <f>IFERROR(SUMIFS(Zahlungen!$D:$D,Zahlungen!$B:$B,$A252),0)</f>
        <v/>
      </c>
      <c r="L252" s="9">
        <f>MAX(J252-K252,0)</f>
        <v/>
      </c>
      <c r="N252" s="9">
        <f>IF(M252&gt;0,ROUND(L252*M252/12,2),0)</f>
        <v/>
      </c>
      <c r="O252">
        <f>IF(L252=0,"Bezahlt",IF(K252&gt;0,"Teilbezahlt","Offen"))</f>
        <v/>
      </c>
      <c r="P252" s="13">
        <f>F252-TODAY()</f>
        <v/>
      </c>
      <c r="Q252">
        <f>IF(L252&gt;0,IF(P252&lt;0,"Ja","Nein"),"Nein")</f>
        <v/>
      </c>
    </row>
    <row r="253">
      <c r="I253" s="9">
        <f>ROUND(G253*H253,2)</f>
        <v/>
      </c>
      <c r="J253" s="9">
        <f>G253+I253</f>
        <v/>
      </c>
      <c r="K253" s="9">
        <f>IFERROR(SUMIFS(Zahlungen!$D:$D,Zahlungen!$B:$B,$A253),0)</f>
        <v/>
      </c>
      <c r="L253" s="9">
        <f>MAX(J253-K253,0)</f>
        <v/>
      </c>
      <c r="N253" s="9">
        <f>IF(M253&gt;0,ROUND(L253*M253/12,2),0)</f>
        <v/>
      </c>
      <c r="O253">
        <f>IF(L253=0,"Bezahlt",IF(K253&gt;0,"Teilbezahlt","Offen"))</f>
        <v/>
      </c>
      <c r="P253" s="13">
        <f>F253-TODAY()</f>
        <v/>
      </c>
      <c r="Q253">
        <f>IF(L253&gt;0,IF(P253&lt;0,"Ja","Nein"),"Nein")</f>
        <v/>
      </c>
    </row>
    <row r="254">
      <c r="I254" s="9">
        <f>ROUND(G254*H254,2)</f>
        <v/>
      </c>
      <c r="J254" s="9">
        <f>G254+I254</f>
        <v/>
      </c>
      <c r="K254" s="9">
        <f>IFERROR(SUMIFS(Zahlungen!$D:$D,Zahlungen!$B:$B,$A254),0)</f>
        <v/>
      </c>
      <c r="L254" s="9">
        <f>MAX(J254-K254,0)</f>
        <v/>
      </c>
      <c r="N254" s="9">
        <f>IF(M254&gt;0,ROUND(L254*M254/12,2),0)</f>
        <v/>
      </c>
      <c r="O254">
        <f>IF(L254=0,"Bezahlt",IF(K254&gt;0,"Teilbezahlt","Offen"))</f>
        <v/>
      </c>
      <c r="P254" s="13">
        <f>F254-TODAY()</f>
        <v/>
      </c>
      <c r="Q254">
        <f>IF(L254&gt;0,IF(P254&lt;0,"Ja","Nein"),"Nein")</f>
        <v/>
      </c>
    </row>
    <row r="255">
      <c r="I255" s="9">
        <f>ROUND(G255*H255,2)</f>
        <v/>
      </c>
      <c r="J255" s="9">
        <f>G255+I255</f>
        <v/>
      </c>
      <c r="K255" s="9">
        <f>IFERROR(SUMIFS(Zahlungen!$D:$D,Zahlungen!$B:$B,$A255),0)</f>
        <v/>
      </c>
      <c r="L255" s="9">
        <f>MAX(J255-K255,0)</f>
        <v/>
      </c>
      <c r="N255" s="9">
        <f>IF(M255&gt;0,ROUND(L255*M255/12,2),0)</f>
        <v/>
      </c>
      <c r="O255">
        <f>IF(L255=0,"Bezahlt",IF(K255&gt;0,"Teilbezahlt","Offen"))</f>
        <v/>
      </c>
      <c r="P255" s="13">
        <f>F255-TODAY()</f>
        <v/>
      </c>
      <c r="Q255">
        <f>IF(L255&gt;0,IF(P255&lt;0,"Ja","Nein"),"Nein")</f>
        <v/>
      </c>
    </row>
    <row r="256">
      <c r="I256" s="9">
        <f>ROUND(G256*H256,2)</f>
        <v/>
      </c>
      <c r="J256" s="9">
        <f>G256+I256</f>
        <v/>
      </c>
      <c r="K256" s="9">
        <f>IFERROR(SUMIFS(Zahlungen!$D:$D,Zahlungen!$B:$B,$A256),0)</f>
        <v/>
      </c>
      <c r="L256" s="9">
        <f>MAX(J256-K256,0)</f>
        <v/>
      </c>
      <c r="N256" s="9">
        <f>IF(M256&gt;0,ROUND(L256*M256/12,2),0)</f>
        <v/>
      </c>
      <c r="O256">
        <f>IF(L256=0,"Bezahlt",IF(K256&gt;0,"Teilbezahlt","Offen"))</f>
        <v/>
      </c>
      <c r="P256" s="13">
        <f>F256-TODAY()</f>
        <v/>
      </c>
      <c r="Q256">
        <f>IF(L256&gt;0,IF(P256&lt;0,"Ja","Nein"),"Nein")</f>
        <v/>
      </c>
    </row>
    <row r="257">
      <c r="I257" s="9">
        <f>ROUND(G257*H257,2)</f>
        <v/>
      </c>
      <c r="J257" s="9">
        <f>G257+I257</f>
        <v/>
      </c>
      <c r="K257" s="9">
        <f>IFERROR(SUMIFS(Zahlungen!$D:$D,Zahlungen!$B:$B,$A257),0)</f>
        <v/>
      </c>
      <c r="L257" s="9">
        <f>MAX(J257-K257,0)</f>
        <v/>
      </c>
      <c r="N257" s="9">
        <f>IF(M257&gt;0,ROUND(L257*M257/12,2),0)</f>
        <v/>
      </c>
      <c r="O257">
        <f>IF(L257=0,"Bezahlt",IF(K257&gt;0,"Teilbezahlt","Offen"))</f>
        <v/>
      </c>
      <c r="P257" s="13">
        <f>F257-TODAY()</f>
        <v/>
      </c>
      <c r="Q257">
        <f>IF(L257&gt;0,IF(P257&lt;0,"Ja","Nein"),"Nein")</f>
        <v/>
      </c>
    </row>
    <row r="258">
      <c r="I258" s="9">
        <f>ROUND(G258*H258,2)</f>
        <v/>
      </c>
      <c r="J258" s="9">
        <f>G258+I258</f>
        <v/>
      </c>
      <c r="K258" s="9">
        <f>IFERROR(SUMIFS(Zahlungen!$D:$D,Zahlungen!$B:$B,$A258),0)</f>
        <v/>
      </c>
      <c r="L258" s="9">
        <f>MAX(J258-K258,0)</f>
        <v/>
      </c>
      <c r="N258" s="9">
        <f>IF(M258&gt;0,ROUND(L258*M258/12,2),0)</f>
        <v/>
      </c>
      <c r="O258">
        <f>IF(L258=0,"Bezahlt",IF(K258&gt;0,"Teilbezahlt","Offen"))</f>
        <v/>
      </c>
      <c r="P258" s="13">
        <f>F258-TODAY()</f>
        <v/>
      </c>
      <c r="Q258">
        <f>IF(L258&gt;0,IF(P258&lt;0,"Ja","Nein"),"Nein")</f>
        <v/>
      </c>
    </row>
    <row r="259">
      <c r="I259" s="9">
        <f>ROUND(G259*H259,2)</f>
        <v/>
      </c>
      <c r="J259" s="9">
        <f>G259+I259</f>
        <v/>
      </c>
      <c r="K259" s="9">
        <f>IFERROR(SUMIFS(Zahlungen!$D:$D,Zahlungen!$B:$B,$A259),0)</f>
        <v/>
      </c>
      <c r="L259" s="9">
        <f>MAX(J259-K259,0)</f>
        <v/>
      </c>
      <c r="N259" s="9">
        <f>IF(M259&gt;0,ROUND(L259*M259/12,2),0)</f>
        <v/>
      </c>
      <c r="O259">
        <f>IF(L259=0,"Bezahlt",IF(K259&gt;0,"Teilbezahlt","Offen"))</f>
        <v/>
      </c>
      <c r="P259" s="13">
        <f>F259-TODAY()</f>
        <v/>
      </c>
      <c r="Q259">
        <f>IF(L259&gt;0,IF(P259&lt;0,"Ja","Nein"),"Nein")</f>
        <v/>
      </c>
    </row>
    <row r="260">
      <c r="I260" s="9">
        <f>ROUND(G260*H260,2)</f>
        <v/>
      </c>
      <c r="J260" s="9">
        <f>G260+I260</f>
        <v/>
      </c>
      <c r="K260" s="9">
        <f>IFERROR(SUMIFS(Zahlungen!$D:$D,Zahlungen!$B:$B,$A260),0)</f>
        <v/>
      </c>
      <c r="L260" s="9">
        <f>MAX(J260-K260,0)</f>
        <v/>
      </c>
      <c r="N260" s="9">
        <f>IF(M260&gt;0,ROUND(L260*M260/12,2),0)</f>
        <v/>
      </c>
      <c r="O260">
        <f>IF(L260=0,"Bezahlt",IF(K260&gt;0,"Teilbezahlt","Offen"))</f>
        <v/>
      </c>
      <c r="P260" s="13">
        <f>F260-TODAY()</f>
        <v/>
      </c>
      <c r="Q260">
        <f>IF(L260&gt;0,IF(P260&lt;0,"Ja","Nein"),"Nein")</f>
        <v/>
      </c>
    </row>
    <row r="261">
      <c r="I261" s="9">
        <f>ROUND(G261*H261,2)</f>
        <v/>
      </c>
      <c r="J261" s="9">
        <f>G261+I261</f>
        <v/>
      </c>
      <c r="K261" s="9">
        <f>IFERROR(SUMIFS(Zahlungen!$D:$D,Zahlungen!$B:$B,$A261),0)</f>
        <v/>
      </c>
      <c r="L261" s="9">
        <f>MAX(J261-K261,0)</f>
        <v/>
      </c>
      <c r="N261" s="9">
        <f>IF(M261&gt;0,ROUND(L261*M261/12,2),0)</f>
        <v/>
      </c>
      <c r="O261">
        <f>IF(L261=0,"Bezahlt",IF(K261&gt;0,"Teilbezahlt","Offen"))</f>
        <v/>
      </c>
      <c r="P261" s="13">
        <f>F261-TODAY()</f>
        <v/>
      </c>
      <c r="Q261">
        <f>IF(L261&gt;0,IF(P261&lt;0,"Ja","Nein"),"Nein")</f>
        <v/>
      </c>
    </row>
    <row r="262">
      <c r="I262" s="9">
        <f>ROUND(G262*H262,2)</f>
        <v/>
      </c>
      <c r="J262" s="9">
        <f>G262+I262</f>
        <v/>
      </c>
      <c r="K262" s="9">
        <f>IFERROR(SUMIFS(Zahlungen!$D:$D,Zahlungen!$B:$B,$A262),0)</f>
        <v/>
      </c>
      <c r="L262" s="9">
        <f>MAX(J262-K262,0)</f>
        <v/>
      </c>
      <c r="N262" s="9">
        <f>IF(M262&gt;0,ROUND(L262*M262/12,2),0)</f>
        <v/>
      </c>
      <c r="O262">
        <f>IF(L262=0,"Bezahlt",IF(K262&gt;0,"Teilbezahlt","Offen"))</f>
        <v/>
      </c>
      <c r="P262" s="13">
        <f>F262-TODAY()</f>
        <v/>
      </c>
      <c r="Q262">
        <f>IF(L262&gt;0,IF(P262&lt;0,"Ja","Nein"),"Nein")</f>
        <v/>
      </c>
    </row>
    <row r="263">
      <c r="I263" s="9">
        <f>ROUND(G263*H263,2)</f>
        <v/>
      </c>
      <c r="J263" s="9">
        <f>G263+I263</f>
        <v/>
      </c>
      <c r="K263" s="9">
        <f>IFERROR(SUMIFS(Zahlungen!$D:$D,Zahlungen!$B:$B,$A263),0)</f>
        <v/>
      </c>
      <c r="L263" s="9">
        <f>MAX(J263-K263,0)</f>
        <v/>
      </c>
      <c r="N263" s="9">
        <f>IF(M263&gt;0,ROUND(L263*M263/12,2),0)</f>
        <v/>
      </c>
      <c r="O263">
        <f>IF(L263=0,"Bezahlt",IF(K263&gt;0,"Teilbezahlt","Offen"))</f>
        <v/>
      </c>
      <c r="P263" s="13">
        <f>F263-TODAY()</f>
        <v/>
      </c>
      <c r="Q263">
        <f>IF(L263&gt;0,IF(P263&lt;0,"Ja","Nein"),"Nein")</f>
        <v/>
      </c>
    </row>
    <row r="264">
      <c r="I264" s="9">
        <f>ROUND(G264*H264,2)</f>
        <v/>
      </c>
      <c r="J264" s="9">
        <f>G264+I264</f>
        <v/>
      </c>
      <c r="K264" s="9">
        <f>IFERROR(SUMIFS(Zahlungen!$D:$D,Zahlungen!$B:$B,$A264),0)</f>
        <v/>
      </c>
      <c r="L264" s="9">
        <f>MAX(J264-K264,0)</f>
        <v/>
      </c>
      <c r="N264" s="9">
        <f>IF(M264&gt;0,ROUND(L264*M264/12,2),0)</f>
        <v/>
      </c>
      <c r="O264">
        <f>IF(L264=0,"Bezahlt",IF(K264&gt;0,"Teilbezahlt","Offen"))</f>
        <v/>
      </c>
      <c r="P264" s="13">
        <f>F264-TODAY()</f>
        <v/>
      </c>
      <c r="Q264">
        <f>IF(L264&gt;0,IF(P264&lt;0,"Ja","Nein"),"Nein")</f>
        <v/>
      </c>
    </row>
    <row r="265">
      <c r="I265" s="9">
        <f>ROUND(G265*H265,2)</f>
        <v/>
      </c>
      <c r="J265" s="9">
        <f>G265+I265</f>
        <v/>
      </c>
      <c r="K265" s="9">
        <f>IFERROR(SUMIFS(Zahlungen!$D:$D,Zahlungen!$B:$B,$A265),0)</f>
        <v/>
      </c>
      <c r="L265" s="9">
        <f>MAX(J265-K265,0)</f>
        <v/>
      </c>
      <c r="N265" s="9">
        <f>IF(M265&gt;0,ROUND(L265*M265/12,2),0)</f>
        <v/>
      </c>
      <c r="O265">
        <f>IF(L265=0,"Bezahlt",IF(K265&gt;0,"Teilbezahlt","Offen"))</f>
        <v/>
      </c>
      <c r="P265" s="13">
        <f>F265-TODAY()</f>
        <v/>
      </c>
      <c r="Q265">
        <f>IF(L265&gt;0,IF(P265&lt;0,"Ja","Nein"),"Nein")</f>
        <v/>
      </c>
    </row>
    <row r="266">
      <c r="I266" s="9">
        <f>ROUND(G266*H266,2)</f>
        <v/>
      </c>
      <c r="J266" s="9">
        <f>G266+I266</f>
        <v/>
      </c>
      <c r="K266" s="9">
        <f>IFERROR(SUMIFS(Zahlungen!$D:$D,Zahlungen!$B:$B,$A266),0)</f>
        <v/>
      </c>
      <c r="L266" s="9">
        <f>MAX(J266-K266,0)</f>
        <v/>
      </c>
      <c r="N266" s="9">
        <f>IF(M266&gt;0,ROUND(L266*M266/12,2),0)</f>
        <v/>
      </c>
      <c r="O266">
        <f>IF(L266=0,"Bezahlt",IF(K266&gt;0,"Teilbezahlt","Offen"))</f>
        <v/>
      </c>
      <c r="P266" s="13">
        <f>F266-TODAY()</f>
        <v/>
      </c>
      <c r="Q266">
        <f>IF(L266&gt;0,IF(P266&lt;0,"Ja","Nein"),"Nein")</f>
        <v/>
      </c>
    </row>
    <row r="267">
      <c r="I267" s="9">
        <f>ROUND(G267*H267,2)</f>
        <v/>
      </c>
      <c r="J267" s="9">
        <f>G267+I267</f>
        <v/>
      </c>
      <c r="K267" s="9">
        <f>IFERROR(SUMIFS(Zahlungen!$D:$D,Zahlungen!$B:$B,$A267),0)</f>
        <v/>
      </c>
      <c r="L267" s="9">
        <f>MAX(J267-K267,0)</f>
        <v/>
      </c>
      <c r="N267" s="9">
        <f>IF(M267&gt;0,ROUND(L267*M267/12,2),0)</f>
        <v/>
      </c>
      <c r="O267">
        <f>IF(L267=0,"Bezahlt",IF(K267&gt;0,"Teilbezahlt","Offen"))</f>
        <v/>
      </c>
      <c r="P267" s="13">
        <f>F267-TODAY()</f>
        <v/>
      </c>
      <c r="Q267">
        <f>IF(L267&gt;0,IF(P267&lt;0,"Ja","Nein"),"Nein")</f>
        <v/>
      </c>
    </row>
    <row r="268">
      <c r="I268" s="9">
        <f>ROUND(G268*H268,2)</f>
        <v/>
      </c>
      <c r="J268" s="9">
        <f>G268+I268</f>
        <v/>
      </c>
      <c r="K268" s="9">
        <f>IFERROR(SUMIFS(Zahlungen!$D:$D,Zahlungen!$B:$B,$A268),0)</f>
        <v/>
      </c>
      <c r="L268" s="9">
        <f>MAX(J268-K268,0)</f>
        <v/>
      </c>
      <c r="N268" s="9">
        <f>IF(M268&gt;0,ROUND(L268*M268/12,2),0)</f>
        <v/>
      </c>
      <c r="O268">
        <f>IF(L268=0,"Bezahlt",IF(K268&gt;0,"Teilbezahlt","Offen"))</f>
        <v/>
      </c>
      <c r="P268" s="13">
        <f>F268-TODAY()</f>
        <v/>
      </c>
      <c r="Q268">
        <f>IF(L268&gt;0,IF(P268&lt;0,"Ja","Nein"),"Nein")</f>
        <v/>
      </c>
    </row>
    <row r="269">
      <c r="I269" s="9">
        <f>ROUND(G269*H269,2)</f>
        <v/>
      </c>
      <c r="J269" s="9">
        <f>G269+I269</f>
        <v/>
      </c>
      <c r="K269" s="9">
        <f>IFERROR(SUMIFS(Zahlungen!$D:$D,Zahlungen!$B:$B,$A269),0)</f>
        <v/>
      </c>
      <c r="L269" s="9">
        <f>MAX(J269-K269,0)</f>
        <v/>
      </c>
      <c r="N269" s="9">
        <f>IF(M269&gt;0,ROUND(L269*M269/12,2),0)</f>
        <v/>
      </c>
      <c r="O269">
        <f>IF(L269=0,"Bezahlt",IF(K269&gt;0,"Teilbezahlt","Offen"))</f>
        <v/>
      </c>
      <c r="P269" s="13">
        <f>F269-TODAY()</f>
        <v/>
      </c>
      <c r="Q269">
        <f>IF(L269&gt;0,IF(P269&lt;0,"Ja","Nein"),"Nein")</f>
        <v/>
      </c>
    </row>
    <row r="270">
      <c r="I270" s="9">
        <f>ROUND(G270*H270,2)</f>
        <v/>
      </c>
      <c r="J270" s="9">
        <f>G270+I270</f>
        <v/>
      </c>
      <c r="K270" s="9">
        <f>IFERROR(SUMIFS(Zahlungen!$D:$D,Zahlungen!$B:$B,$A270),0)</f>
        <v/>
      </c>
      <c r="L270" s="9">
        <f>MAX(J270-K270,0)</f>
        <v/>
      </c>
      <c r="N270" s="9">
        <f>IF(M270&gt;0,ROUND(L270*M270/12,2),0)</f>
        <v/>
      </c>
      <c r="O270">
        <f>IF(L270=0,"Bezahlt",IF(K270&gt;0,"Teilbezahlt","Offen"))</f>
        <v/>
      </c>
      <c r="P270" s="13">
        <f>F270-TODAY()</f>
        <v/>
      </c>
      <c r="Q270">
        <f>IF(L270&gt;0,IF(P270&lt;0,"Ja","Nein"),"Nein")</f>
        <v/>
      </c>
    </row>
    <row r="271">
      <c r="I271" s="9">
        <f>ROUND(G271*H271,2)</f>
        <v/>
      </c>
      <c r="J271" s="9">
        <f>G271+I271</f>
        <v/>
      </c>
      <c r="K271" s="9">
        <f>IFERROR(SUMIFS(Zahlungen!$D:$D,Zahlungen!$B:$B,$A271),0)</f>
        <v/>
      </c>
      <c r="L271" s="9">
        <f>MAX(J271-K271,0)</f>
        <v/>
      </c>
      <c r="N271" s="9">
        <f>IF(M271&gt;0,ROUND(L271*M271/12,2),0)</f>
        <v/>
      </c>
      <c r="O271">
        <f>IF(L271=0,"Bezahlt",IF(K271&gt;0,"Teilbezahlt","Offen"))</f>
        <v/>
      </c>
      <c r="P271" s="13">
        <f>F271-TODAY()</f>
        <v/>
      </c>
      <c r="Q271">
        <f>IF(L271&gt;0,IF(P271&lt;0,"Ja","Nein"),"Nein")</f>
        <v/>
      </c>
    </row>
    <row r="272">
      <c r="I272" s="9">
        <f>ROUND(G272*H272,2)</f>
        <v/>
      </c>
      <c r="J272" s="9">
        <f>G272+I272</f>
        <v/>
      </c>
      <c r="K272" s="9">
        <f>IFERROR(SUMIFS(Zahlungen!$D:$D,Zahlungen!$B:$B,$A272),0)</f>
        <v/>
      </c>
      <c r="L272" s="9">
        <f>MAX(J272-K272,0)</f>
        <v/>
      </c>
      <c r="N272" s="9">
        <f>IF(M272&gt;0,ROUND(L272*M272/12,2),0)</f>
        <v/>
      </c>
      <c r="O272">
        <f>IF(L272=0,"Bezahlt",IF(K272&gt;0,"Teilbezahlt","Offen"))</f>
        <v/>
      </c>
      <c r="P272" s="13">
        <f>F272-TODAY()</f>
        <v/>
      </c>
      <c r="Q272">
        <f>IF(L272&gt;0,IF(P272&lt;0,"Ja","Nein"),"Nein")</f>
        <v/>
      </c>
    </row>
    <row r="273">
      <c r="I273" s="9">
        <f>ROUND(G273*H273,2)</f>
        <v/>
      </c>
      <c r="J273" s="9">
        <f>G273+I273</f>
        <v/>
      </c>
      <c r="K273" s="9">
        <f>IFERROR(SUMIFS(Zahlungen!$D:$D,Zahlungen!$B:$B,$A273),0)</f>
        <v/>
      </c>
      <c r="L273" s="9">
        <f>MAX(J273-K273,0)</f>
        <v/>
      </c>
      <c r="N273" s="9">
        <f>IF(M273&gt;0,ROUND(L273*M273/12,2),0)</f>
        <v/>
      </c>
      <c r="O273">
        <f>IF(L273=0,"Bezahlt",IF(K273&gt;0,"Teilbezahlt","Offen"))</f>
        <v/>
      </c>
      <c r="P273" s="13">
        <f>F273-TODAY()</f>
        <v/>
      </c>
      <c r="Q273">
        <f>IF(L273&gt;0,IF(P273&lt;0,"Ja","Nein"),"Nein")</f>
        <v/>
      </c>
    </row>
    <row r="274">
      <c r="I274" s="9">
        <f>ROUND(G274*H274,2)</f>
        <v/>
      </c>
      <c r="J274" s="9">
        <f>G274+I274</f>
        <v/>
      </c>
      <c r="K274" s="9">
        <f>IFERROR(SUMIFS(Zahlungen!$D:$D,Zahlungen!$B:$B,$A274),0)</f>
        <v/>
      </c>
      <c r="L274" s="9">
        <f>MAX(J274-K274,0)</f>
        <v/>
      </c>
      <c r="N274" s="9">
        <f>IF(M274&gt;0,ROUND(L274*M274/12,2),0)</f>
        <v/>
      </c>
      <c r="O274">
        <f>IF(L274=0,"Bezahlt",IF(K274&gt;0,"Teilbezahlt","Offen"))</f>
        <v/>
      </c>
      <c r="P274" s="13">
        <f>F274-TODAY()</f>
        <v/>
      </c>
      <c r="Q274">
        <f>IF(L274&gt;0,IF(P274&lt;0,"Ja","Nein"),"Nein")</f>
        <v/>
      </c>
    </row>
    <row r="275">
      <c r="I275" s="9">
        <f>ROUND(G275*H275,2)</f>
        <v/>
      </c>
      <c r="J275" s="9">
        <f>G275+I275</f>
        <v/>
      </c>
      <c r="K275" s="9">
        <f>IFERROR(SUMIFS(Zahlungen!$D:$D,Zahlungen!$B:$B,$A275),0)</f>
        <v/>
      </c>
      <c r="L275" s="9">
        <f>MAX(J275-K275,0)</f>
        <v/>
      </c>
      <c r="N275" s="9">
        <f>IF(M275&gt;0,ROUND(L275*M275/12,2),0)</f>
        <v/>
      </c>
      <c r="O275">
        <f>IF(L275=0,"Bezahlt",IF(K275&gt;0,"Teilbezahlt","Offen"))</f>
        <v/>
      </c>
      <c r="P275" s="13">
        <f>F275-TODAY()</f>
        <v/>
      </c>
      <c r="Q275">
        <f>IF(L275&gt;0,IF(P275&lt;0,"Ja","Nein"),"Nein")</f>
        <v/>
      </c>
    </row>
    <row r="276">
      <c r="I276" s="9">
        <f>ROUND(G276*H276,2)</f>
        <v/>
      </c>
      <c r="J276" s="9">
        <f>G276+I276</f>
        <v/>
      </c>
      <c r="K276" s="9">
        <f>IFERROR(SUMIFS(Zahlungen!$D:$D,Zahlungen!$B:$B,$A276),0)</f>
        <v/>
      </c>
      <c r="L276" s="9">
        <f>MAX(J276-K276,0)</f>
        <v/>
      </c>
      <c r="N276" s="9">
        <f>IF(M276&gt;0,ROUND(L276*M276/12,2),0)</f>
        <v/>
      </c>
      <c r="O276">
        <f>IF(L276=0,"Bezahlt",IF(K276&gt;0,"Teilbezahlt","Offen"))</f>
        <v/>
      </c>
      <c r="P276" s="13">
        <f>F276-TODAY()</f>
        <v/>
      </c>
      <c r="Q276">
        <f>IF(L276&gt;0,IF(P276&lt;0,"Ja","Nein"),"Nein")</f>
        <v/>
      </c>
    </row>
    <row r="277">
      <c r="I277" s="9">
        <f>ROUND(G277*H277,2)</f>
        <v/>
      </c>
      <c r="J277" s="9">
        <f>G277+I277</f>
        <v/>
      </c>
      <c r="K277" s="9">
        <f>IFERROR(SUMIFS(Zahlungen!$D:$D,Zahlungen!$B:$B,$A277),0)</f>
        <v/>
      </c>
      <c r="L277" s="9">
        <f>MAX(J277-K277,0)</f>
        <v/>
      </c>
      <c r="N277" s="9">
        <f>IF(M277&gt;0,ROUND(L277*M277/12,2),0)</f>
        <v/>
      </c>
      <c r="O277">
        <f>IF(L277=0,"Bezahlt",IF(K277&gt;0,"Teilbezahlt","Offen"))</f>
        <v/>
      </c>
      <c r="P277" s="13">
        <f>F277-TODAY()</f>
        <v/>
      </c>
      <c r="Q277">
        <f>IF(L277&gt;0,IF(P277&lt;0,"Ja","Nein"),"Nein")</f>
        <v/>
      </c>
    </row>
    <row r="278">
      <c r="I278" s="9">
        <f>ROUND(G278*H278,2)</f>
        <v/>
      </c>
      <c r="J278" s="9">
        <f>G278+I278</f>
        <v/>
      </c>
      <c r="K278" s="9">
        <f>IFERROR(SUMIFS(Zahlungen!$D:$D,Zahlungen!$B:$B,$A278),0)</f>
        <v/>
      </c>
      <c r="L278" s="9">
        <f>MAX(J278-K278,0)</f>
        <v/>
      </c>
      <c r="N278" s="9">
        <f>IF(M278&gt;0,ROUND(L278*M278/12,2),0)</f>
        <v/>
      </c>
      <c r="O278">
        <f>IF(L278=0,"Bezahlt",IF(K278&gt;0,"Teilbezahlt","Offen"))</f>
        <v/>
      </c>
      <c r="P278" s="13">
        <f>F278-TODAY()</f>
        <v/>
      </c>
      <c r="Q278">
        <f>IF(L278&gt;0,IF(P278&lt;0,"Ja","Nein"),"Nein")</f>
        <v/>
      </c>
    </row>
    <row r="279">
      <c r="I279" s="9">
        <f>ROUND(G279*H279,2)</f>
        <v/>
      </c>
      <c r="J279" s="9">
        <f>G279+I279</f>
        <v/>
      </c>
      <c r="K279" s="9">
        <f>IFERROR(SUMIFS(Zahlungen!$D:$D,Zahlungen!$B:$B,$A279),0)</f>
        <v/>
      </c>
      <c r="L279" s="9">
        <f>MAX(J279-K279,0)</f>
        <v/>
      </c>
      <c r="N279" s="9">
        <f>IF(M279&gt;0,ROUND(L279*M279/12,2),0)</f>
        <v/>
      </c>
      <c r="O279">
        <f>IF(L279=0,"Bezahlt",IF(K279&gt;0,"Teilbezahlt","Offen"))</f>
        <v/>
      </c>
      <c r="P279" s="13">
        <f>F279-TODAY()</f>
        <v/>
      </c>
      <c r="Q279">
        <f>IF(L279&gt;0,IF(P279&lt;0,"Ja","Nein"),"Nein")</f>
        <v/>
      </c>
    </row>
    <row r="280">
      <c r="I280" s="9">
        <f>ROUND(G280*H280,2)</f>
        <v/>
      </c>
      <c r="J280" s="9">
        <f>G280+I280</f>
        <v/>
      </c>
      <c r="K280" s="9">
        <f>IFERROR(SUMIFS(Zahlungen!$D:$D,Zahlungen!$B:$B,$A280),0)</f>
        <v/>
      </c>
      <c r="L280" s="9">
        <f>MAX(J280-K280,0)</f>
        <v/>
      </c>
      <c r="N280" s="9">
        <f>IF(M280&gt;0,ROUND(L280*M280/12,2),0)</f>
        <v/>
      </c>
      <c r="O280">
        <f>IF(L280=0,"Bezahlt",IF(K280&gt;0,"Teilbezahlt","Offen"))</f>
        <v/>
      </c>
      <c r="P280" s="13">
        <f>F280-TODAY()</f>
        <v/>
      </c>
      <c r="Q280">
        <f>IF(L280&gt;0,IF(P280&lt;0,"Ja","Nein"),"Nein")</f>
        <v/>
      </c>
    </row>
    <row r="281">
      <c r="I281" s="9">
        <f>ROUND(G281*H281,2)</f>
        <v/>
      </c>
      <c r="J281" s="9">
        <f>G281+I281</f>
        <v/>
      </c>
      <c r="K281" s="9">
        <f>IFERROR(SUMIFS(Zahlungen!$D:$D,Zahlungen!$B:$B,$A281),0)</f>
        <v/>
      </c>
      <c r="L281" s="9">
        <f>MAX(J281-K281,0)</f>
        <v/>
      </c>
      <c r="N281" s="9">
        <f>IF(M281&gt;0,ROUND(L281*M281/12,2),0)</f>
        <v/>
      </c>
      <c r="O281">
        <f>IF(L281=0,"Bezahlt",IF(K281&gt;0,"Teilbezahlt","Offen"))</f>
        <v/>
      </c>
      <c r="P281" s="13">
        <f>F281-TODAY()</f>
        <v/>
      </c>
      <c r="Q281">
        <f>IF(L281&gt;0,IF(P281&lt;0,"Ja","Nein"),"Nein")</f>
        <v/>
      </c>
    </row>
    <row r="282">
      <c r="I282" s="9">
        <f>ROUND(G282*H282,2)</f>
        <v/>
      </c>
      <c r="J282" s="9">
        <f>G282+I282</f>
        <v/>
      </c>
      <c r="K282" s="9">
        <f>IFERROR(SUMIFS(Zahlungen!$D:$D,Zahlungen!$B:$B,$A282),0)</f>
        <v/>
      </c>
      <c r="L282" s="9">
        <f>MAX(J282-K282,0)</f>
        <v/>
      </c>
      <c r="N282" s="9">
        <f>IF(M282&gt;0,ROUND(L282*M282/12,2),0)</f>
        <v/>
      </c>
      <c r="O282">
        <f>IF(L282=0,"Bezahlt",IF(K282&gt;0,"Teilbezahlt","Offen"))</f>
        <v/>
      </c>
      <c r="P282" s="13">
        <f>F282-TODAY()</f>
        <v/>
      </c>
      <c r="Q282">
        <f>IF(L282&gt;0,IF(P282&lt;0,"Ja","Nein"),"Nein")</f>
        <v/>
      </c>
    </row>
    <row r="283">
      <c r="I283" s="9">
        <f>ROUND(G283*H283,2)</f>
        <v/>
      </c>
      <c r="J283" s="9">
        <f>G283+I283</f>
        <v/>
      </c>
      <c r="K283" s="9">
        <f>IFERROR(SUMIFS(Zahlungen!$D:$D,Zahlungen!$B:$B,$A283),0)</f>
        <v/>
      </c>
      <c r="L283" s="9">
        <f>MAX(J283-K283,0)</f>
        <v/>
      </c>
      <c r="N283" s="9">
        <f>IF(M283&gt;0,ROUND(L283*M283/12,2),0)</f>
        <v/>
      </c>
      <c r="O283">
        <f>IF(L283=0,"Bezahlt",IF(K283&gt;0,"Teilbezahlt","Offen"))</f>
        <v/>
      </c>
      <c r="P283" s="13">
        <f>F283-TODAY()</f>
        <v/>
      </c>
      <c r="Q283">
        <f>IF(L283&gt;0,IF(P283&lt;0,"Ja","Nein"),"Nein")</f>
        <v/>
      </c>
    </row>
    <row r="284">
      <c r="I284" s="9">
        <f>ROUND(G284*H284,2)</f>
        <v/>
      </c>
      <c r="J284" s="9">
        <f>G284+I284</f>
        <v/>
      </c>
      <c r="K284" s="9">
        <f>IFERROR(SUMIFS(Zahlungen!$D:$D,Zahlungen!$B:$B,$A284),0)</f>
        <v/>
      </c>
      <c r="L284" s="9">
        <f>MAX(J284-K284,0)</f>
        <v/>
      </c>
      <c r="N284" s="9">
        <f>IF(M284&gt;0,ROUND(L284*M284/12,2),0)</f>
        <v/>
      </c>
      <c r="O284">
        <f>IF(L284=0,"Bezahlt",IF(K284&gt;0,"Teilbezahlt","Offen"))</f>
        <v/>
      </c>
      <c r="P284" s="13">
        <f>F284-TODAY()</f>
        <v/>
      </c>
      <c r="Q284">
        <f>IF(L284&gt;0,IF(P284&lt;0,"Ja","Nein"),"Nein")</f>
        <v/>
      </c>
    </row>
    <row r="285">
      <c r="I285" s="9">
        <f>ROUND(G285*H285,2)</f>
        <v/>
      </c>
      <c r="J285" s="9">
        <f>G285+I285</f>
        <v/>
      </c>
      <c r="K285" s="9">
        <f>IFERROR(SUMIFS(Zahlungen!$D:$D,Zahlungen!$B:$B,$A285),0)</f>
        <v/>
      </c>
      <c r="L285" s="9">
        <f>MAX(J285-K285,0)</f>
        <v/>
      </c>
      <c r="N285" s="9">
        <f>IF(M285&gt;0,ROUND(L285*M285/12,2),0)</f>
        <v/>
      </c>
      <c r="O285">
        <f>IF(L285=0,"Bezahlt",IF(K285&gt;0,"Teilbezahlt","Offen"))</f>
        <v/>
      </c>
      <c r="P285" s="13">
        <f>F285-TODAY()</f>
        <v/>
      </c>
      <c r="Q285">
        <f>IF(L285&gt;0,IF(P285&lt;0,"Ja","Nein"),"Nein")</f>
        <v/>
      </c>
    </row>
    <row r="286">
      <c r="I286" s="9">
        <f>ROUND(G286*H286,2)</f>
        <v/>
      </c>
      <c r="J286" s="9">
        <f>G286+I286</f>
        <v/>
      </c>
      <c r="K286" s="9">
        <f>IFERROR(SUMIFS(Zahlungen!$D:$D,Zahlungen!$B:$B,$A286),0)</f>
        <v/>
      </c>
      <c r="L286" s="9">
        <f>MAX(J286-K286,0)</f>
        <v/>
      </c>
      <c r="N286" s="9">
        <f>IF(M286&gt;0,ROUND(L286*M286/12,2),0)</f>
        <v/>
      </c>
      <c r="O286">
        <f>IF(L286=0,"Bezahlt",IF(K286&gt;0,"Teilbezahlt","Offen"))</f>
        <v/>
      </c>
      <c r="P286" s="13">
        <f>F286-TODAY()</f>
        <v/>
      </c>
      <c r="Q286">
        <f>IF(L286&gt;0,IF(P286&lt;0,"Ja","Nein"),"Nein")</f>
        <v/>
      </c>
    </row>
    <row r="287">
      <c r="I287" s="9">
        <f>ROUND(G287*H287,2)</f>
        <v/>
      </c>
      <c r="J287" s="9">
        <f>G287+I287</f>
        <v/>
      </c>
      <c r="K287" s="9">
        <f>IFERROR(SUMIFS(Zahlungen!$D:$D,Zahlungen!$B:$B,$A287),0)</f>
        <v/>
      </c>
      <c r="L287" s="9">
        <f>MAX(J287-K287,0)</f>
        <v/>
      </c>
      <c r="N287" s="9">
        <f>IF(M287&gt;0,ROUND(L287*M287/12,2),0)</f>
        <v/>
      </c>
      <c r="O287">
        <f>IF(L287=0,"Bezahlt",IF(K287&gt;0,"Teilbezahlt","Offen"))</f>
        <v/>
      </c>
      <c r="P287" s="13">
        <f>F287-TODAY()</f>
        <v/>
      </c>
      <c r="Q287">
        <f>IF(L287&gt;0,IF(P287&lt;0,"Ja","Nein"),"Nein")</f>
        <v/>
      </c>
    </row>
    <row r="288">
      <c r="I288" s="9">
        <f>ROUND(G288*H288,2)</f>
        <v/>
      </c>
      <c r="J288" s="9">
        <f>G288+I288</f>
        <v/>
      </c>
      <c r="K288" s="9">
        <f>IFERROR(SUMIFS(Zahlungen!$D:$D,Zahlungen!$B:$B,$A288),0)</f>
        <v/>
      </c>
      <c r="L288" s="9">
        <f>MAX(J288-K288,0)</f>
        <v/>
      </c>
      <c r="N288" s="9">
        <f>IF(M288&gt;0,ROUND(L288*M288/12,2),0)</f>
        <v/>
      </c>
      <c r="O288">
        <f>IF(L288=0,"Bezahlt",IF(K288&gt;0,"Teilbezahlt","Offen"))</f>
        <v/>
      </c>
      <c r="P288" s="13">
        <f>F288-TODAY()</f>
        <v/>
      </c>
      <c r="Q288">
        <f>IF(L288&gt;0,IF(P288&lt;0,"Ja","Nein"),"Nein")</f>
        <v/>
      </c>
    </row>
    <row r="289">
      <c r="I289" s="9">
        <f>ROUND(G289*H289,2)</f>
        <v/>
      </c>
      <c r="J289" s="9">
        <f>G289+I289</f>
        <v/>
      </c>
      <c r="K289" s="9">
        <f>IFERROR(SUMIFS(Zahlungen!$D:$D,Zahlungen!$B:$B,$A289),0)</f>
        <v/>
      </c>
      <c r="L289" s="9">
        <f>MAX(J289-K289,0)</f>
        <v/>
      </c>
      <c r="N289" s="9">
        <f>IF(M289&gt;0,ROUND(L289*M289/12,2),0)</f>
        <v/>
      </c>
      <c r="O289">
        <f>IF(L289=0,"Bezahlt",IF(K289&gt;0,"Teilbezahlt","Offen"))</f>
        <v/>
      </c>
      <c r="P289" s="13">
        <f>F289-TODAY()</f>
        <v/>
      </c>
      <c r="Q289">
        <f>IF(L289&gt;0,IF(P289&lt;0,"Ja","Nein"),"Nein")</f>
        <v/>
      </c>
    </row>
    <row r="290">
      <c r="I290" s="9">
        <f>ROUND(G290*H290,2)</f>
        <v/>
      </c>
      <c r="J290" s="9">
        <f>G290+I290</f>
        <v/>
      </c>
      <c r="K290" s="9">
        <f>IFERROR(SUMIFS(Zahlungen!$D:$D,Zahlungen!$B:$B,$A290),0)</f>
        <v/>
      </c>
      <c r="L290" s="9">
        <f>MAX(J290-K290,0)</f>
        <v/>
      </c>
      <c r="N290" s="9">
        <f>IF(M290&gt;0,ROUND(L290*M290/12,2),0)</f>
        <v/>
      </c>
      <c r="O290">
        <f>IF(L290=0,"Bezahlt",IF(K290&gt;0,"Teilbezahlt","Offen"))</f>
        <v/>
      </c>
      <c r="P290" s="13">
        <f>F290-TODAY()</f>
        <v/>
      </c>
      <c r="Q290">
        <f>IF(L290&gt;0,IF(P290&lt;0,"Ja","Nein"),"Nein")</f>
        <v/>
      </c>
    </row>
    <row r="291">
      <c r="I291" s="9">
        <f>ROUND(G291*H291,2)</f>
        <v/>
      </c>
      <c r="J291" s="9">
        <f>G291+I291</f>
        <v/>
      </c>
      <c r="K291" s="9">
        <f>IFERROR(SUMIFS(Zahlungen!$D:$D,Zahlungen!$B:$B,$A291),0)</f>
        <v/>
      </c>
      <c r="L291" s="9">
        <f>MAX(J291-K291,0)</f>
        <v/>
      </c>
      <c r="N291" s="9">
        <f>IF(M291&gt;0,ROUND(L291*M291/12,2),0)</f>
        <v/>
      </c>
      <c r="O291">
        <f>IF(L291=0,"Bezahlt",IF(K291&gt;0,"Teilbezahlt","Offen"))</f>
        <v/>
      </c>
      <c r="P291" s="13">
        <f>F291-TODAY()</f>
        <v/>
      </c>
      <c r="Q291">
        <f>IF(L291&gt;0,IF(P291&lt;0,"Ja","Nein"),"Nein")</f>
        <v/>
      </c>
    </row>
    <row r="292">
      <c r="I292" s="9">
        <f>ROUND(G292*H292,2)</f>
        <v/>
      </c>
      <c r="J292" s="9">
        <f>G292+I292</f>
        <v/>
      </c>
      <c r="K292" s="9">
        <f>IFERROR(SUMIFS(Zahlungen!$D:$D,Zahlungen!$B:$B,$A292),0)</f>
        <v/>
      </c>
      <c r="L292" s="9">
        <f>MAX(J292-K292,0)</f>
        <v/>
      </c>
      <c r="N292" s="9">
        <f>IF(M292&gt;0,ROUND(L292*M292/12,2),0)</f>
        <v/>
      </c>
      <c r="O292">
        <f>IF(L292=0,"Bezahlt",IF(K292&gt;0,"Teilbezahlt","Offen"))</f>
        <v/>
      </c>
      <c r="P292" s="13">
        <f>F292-TODAY()</f>
        <v/>
      </c>
      <c r="Q292">
        <f>IF(L292&gt;0,IF(P292&lt;0,"Ja","Nein"),"Nein")</f>
        <v/>
      </c>
    </row>
    <row r="293">
      <c r="I293" s="9">
        <f>ROUND(G293*H293,2)</f>
        <v/>
      </c>
      <c r="J293" s="9">
        <f>G293+I293</f>
        <v/>
      </c>
      <c r="K293" s="9">
        <f>IFERROR(SUMIFS(Zahlungen!$D:$D,Zahlungen!$B:$B,$A293),0)</f>
        <v/>
      </c>
      <c r="L293" s="9">
        <f>MAX(J293-K293,0)</f>
        <v/>
      </c>
      <c r="N293" s="9">
        <f>IF(M293&gt;0,ROUND(L293*M293/12,2),0)</f>
        <v/>
      </c>
      <c r="O293">
        <f>IF(L293=0,"Bezahlt",IF(K293&gt;0,"Teilbezahlt","Offen"))</f>
        <v/>
      </c>
      <c r="P293" s="13">
        <f>F293-TODAY()</f>
        <v/>
      </c>
      <c r="Q293">
        <f>IF(L293&gt;0,IF(P293&lt;0,"Ja","Nein"),"Nein")</f>
        <v/>
      </c>
    </row>
    <row r="294">
      <c r="I294" s="9">
        <f>ROUND(G294*H294,2)</f>
        <v/>
      </c>
      <c r="J294" s="9">
        <f>G294+I294</f>
        <v/>
      </c>
      <c r="K294" s="9">
        <f>IFERROR(SUMIFS(Zahlungen!$D:$D,Zahlungen!$B:$B,$A294),0)</f>
        <v/>
      </c>
      <c r="L294" s="9">
        <f>MAX(J294-K294,0)</f>
        <v/>
      </c>
      <c r="N294" s="9">
        <f>IF(M294&gt;0,ROUND(L294*M294/12,2),0)</f>
        <v/>
      </c>
      <c r="O294">
        <f>IF(L294=0,"Bezahlt",IF(K294&gt;0,"Teilbezahlt","Offen"))</f>
        <v/>
      </c>
      <c r="P294" s="13">
        <f>F294-TODAY()</f>
        <v/>
      </c>
      <c r="Q294">
        <f>IF(L294&gt;0,IF(P294&lt;0,"Ja","Nein"),"Nein")</f>
        <v/>
      </c>
    </row>
    <row r="295">
      <c r="I295" s="9">
        <f>ROUND(G295*H295,2)</f>
        <v/>
      </c>
      <c r="J295" s="9">
        <f>G295+I295</f>
        <v/>
      </c>
      <c r="K295" s="9">
        <f>IFERROR(SUMIFS(Zahlungen!$D:$D,Zahlungen!$B:$B,$A295),0)</f>
        <v/>
      </c>
      <c r="L295" s="9">
        <f>MAX(J295-K295,0)</f>
        <v/>
      </c>
      <c r="N295" s="9">
        <f>IF(M295&gt;0,ROUND(L295*M295/12,2),0)</f>
        <v/>
      </c>
      <c r="O295">
        <f>IF(L295=0,"Bezahlt",IF(K295&gt;0,"Teilbezahlt","Offen"))</f>
        <v/>
      </c>
      <c r="P295" s="13">
        <f>F295-TODAY()</f>
        <v/>
      </c>
      <c r="Q295">
        <f>IF(L295&gt;0,IF(P295&lt;0,"Ja","Nein"),"Nein")</f>
        <v/>
      </c>
    </row>
    <row r="296">
      <c r="I296" s="9">
        <f>ROUND(G296*H296,2)</f>
        <v/>
      </c>
      <c r="J296" s="9">
        <f>G296+I296</f>
        <v/>
      </c>
      <c r="K296" s="9">
        <f>IFERROR(SUMIFS(Zahlungen!$D:$D,Zahlungen!$B:$B,$A296),0)</f>
        <v/>
      </c>
      <c r="L296" s="9">
        <f>MAX(J296-K296,0)</f>
        <v/>
      </c>
      <c r="N296" s="9">
        <f>IF(M296&gt;0,ROUND(L296*M296/12,2),0)</f>
        <v/>
      </c>
      <c r="O296">
        <f>IF(L296=0,"Bezahlt",IF(K296&gt;0,"Teilbezahlt","Offen"))</f>
        <v/>
      </c>
      <c r="P296" s="13">
        <f>F296-TODAY()</f>
        <v/>
      </c>
      <c r="Q296">
        <f>IF(L296&gt;0,IF(P296&lt;0,"Ja","Nein"),"Nein")</f>
        <v/>
      </c>
    </row>
    <row r="297">
      <c r="I297" s="9">
        <f>ROUND(G297*H297,2)</f>
        <v/>
      </c>
      <c r="J297" s="9">
        <f>G297+I297</f>
        <v/>
      </c>
      <c r="K297" s="9">
        <f>IFERROR(SUMIFS(Zahlungen!$D:$D,Zahlungen!$B:$B,$A297),0)</f>
        <v/>
      </c>
      <c r="L297" s="9">
        <f>MAX(J297-K297,0)</f>
        <v/>
      </c>
      <c r="N297" s="9">
        <f>IF(M297&gt;0,ROUND(L297*M297/12,2),0)</f>
        <v/>
      </c>
      <c r="O297">
        <f>IF(L297=0,"Bezahlt",IF(K297&gt;0,"Teilbezahlt","Offen"))</f>
        <v/>
      </c>
      <c r="P297" s="13">
        <f>F297-TODAY()</f>
        <v/>
      </c>
      <c r="Q297">
        <f>IF(L297&gt;0,IF(P297&lt;0,"Ja","Nein"),"Nein")</f>
        <v/>
      </c>
    </row>
    <row r="298">
      <c r="I298" s="9">
        <f>ROUND(G298*H298,2)</f>
        <v/>
      </c>
      <c r="J298" s="9">
        <f>G298+I298</f>
        <v/>
      </c>
      <c r="K298" s="9">
        <f>IFERROR(SUMIFS(Zahlungen!$D:$D,Zahlungen!$B:$B,$A298),0)</f>
        <v/>
      </c>
      <c r="L298" s="9">
        <f>MAX(J298-K298,0)</f>
        <v/>
      </c>
      <c r="N298" s="9">
        <f>IF(M298&gt;0,ROUND(L298*M298/12,2),0)</f>
        <v/>
      </c>
      <c r="O298">
        <f>IF(L298=0,"Bezahlt",IF(K298&gt;0,"Teilbezahlt","Offen"))</f>
        <v/>
      </c>
      <c r="P298" s="13">
        <f>F298-TODAY()</f>
        <v/>
      </c>
      <c r="Q298">
        <f>IF(L298&gt;0,IF(P298&lt;0,"Ja","Nein"),"Nein")</f>
        <v/>
      </c>
    </row>
    <row r="299">
      <c r="I299" s="9">
        <f>ROUND(G299*H299,2)</f>
        <v/>
      </c>
      <c r="J299" s="9">
        <f>G299+I299</f>
        <v/>
      </c>
      <c r="K299" s="9">
        <f>IFERROR(SUMIFS(Zahlungen!$D:$D,Zahlungen!$B:$B,$A299),0)</f>
        <v/>
      </c>
      <c r="L299" s="9">
        <f>MAX(J299-K299,0)</f>
        <v/>
      </c>
      <c r="N299" s="9">
        <f>IF(M299&gt;0,ROUND(L299*M299/12,2),0)</f>
        <v/>
      </c>
      <c r="O299">
        <f>IF(L299=0,"Bezahlt",IF(K299&gt;0,"Teilbezahlt","Offen"))</f>
        <v/>
      </c>
      <c r="P299" s="13">
        <f>F299-TODAY()</f>
        <v/>
      </c>
      <c r="Q299">
        <f>IF(L299&gt;0,IF(P299&lt;0,"Ja","Nein"),"Nein")</f>
        <v/>
      </c>
    </row>
    <row r="300">
      <c r="I300" s="9">
        <f>ROUND(G300*H300,2)</f>
        <v/>
      </c>
      <c r="J300" s="9">
        <f>G300+I300</f>
        <v/>
      </c>
      <c r="K300" s="9">
        <f>IFERROR(SUMIFS(Zahlungen!$D:$D,Zahlungen!$B:$B,$A300),0)</f>
        <v/>
      </c>
      <c r="L300" s="9">
        <f>MAX(J300-K300,0)</f>
        <v/>
      </c>
      <c r="N300" s="9">
        <f>IF(M300&gt;0,ROUND(L300*M300/12,2),0)</f>
        <v/>
      </c>
      <c r="O300">
        <f>IF(L300=0,"Bezahlt",IF(K300&gt;0,"Teilbezahlt","Offen"))</f>
        <v/>
      </c>
      <c r="P300" s="13">
        <f>F300-TODAY()</f>
        <v/>
      </c>
      <c r="Q300">
        <f>IF(L300&gt;0,IF(P300&lt;0,"Ja","Nein"),"Nein")</f>
        <v/>
      </c>
    </row>
    <row r="301">
      <c r="I301" s="9">
        <f>ROUND(G301*H301,2)</f>
        <v/>
      </c>
      <c r="J301" s="9">
        <f>G301+I301</f>
        <v/>
      </c>
      <c r="K301" s="9">
        <f>IFERROR(SUMIFS(Zahlungen!$D:$D,Zahlungen!$B:$B,$A301),0)</f>
        <v/>
      </c>
      <c r="L301" s="9">
        <f>MAX(J301-K301,0)</f>
        <v/>
      </c>
      <c r="N301" s="9">
        <f>IF(M301&gt;0,ROUND(L301*M301/12,2),0)</f>
        <v/>
      </c>
      <c r="O301">
        <f>IF(L301=0,"Bezahlt",IF(K301&gt;0,"Teilbezahlt","Offen"))</f>
        <v/>
      </c>
      <c r="P301" s="13">
        <f>F301-TODAY()</f>
        <v/>
      </c>
      <c r="Q301">
        <f>IF(L301&gt;0,IF(P301&lt;0,"Ja","Nein"),"Nein")</f>
        <v/>
      </c>
    </row>
    <row r="302">
      <c r="I302" s="9">
        <f>ROUND(G302*H302,2)</f>
        <v/>
      </c>
      <c r="J302" s="9">
        <f>G302+I302</f>
        <v/>
      </c>
      <c r="K302" s="9">
        <f>IFERROR(SUMIFS(Zahlungen!$D:$D,Zahlungen!$B:$B,$A302),0)</f>
        <v/>
      </c>
      <c r="L302" s="9">
        <f>MAX(J302-K302,0)</f>
        <v/>
      </c>
      <c r="N302" s="9">
        <f>IF(M302&gt;0,ROUND(L302*M302/12,2),0)</f>
        <v/>
      </c>
      <c r="O302">
        <f>IF(L302=0,"Bezahlt",IF(K302&gt;0,"Teilbezahlt","Offen"))</f>
        <v/>
      </c>
      <c r="P302" s="13">
        <f>F302-TODAY()</f>
        <v/>
      </c>
      <c r="Q302">
        <f>IF(L302&gt;0,IF(P302&lt;0,"Ja","Nein"),"Nein")</f>
        <v/>
      </c>
    </row>
    <row r="303">
      <c r="I303" s="9">
        <f>ROUND(G303*H303,2)</f>
        <v/>
      </c>
      <c r="J303" s="9">
        <f>G303+I303</f>
        <v/>
      </c>
      <c r="K303" s="9">
        <f>IFERROR(SUMIFS(Zahlungen!$D:$D,Zahlungen!$B:$B,$A303),0)</f>
        <v/>
      </c>
      <c r="L303" s="9">
        <f>MAX(J303-K303,0)</f>
        <v/>
      </c>
      <c r="N303" s="9">
        <f>IF(M303&gt;0,ROUND(L303*M303/12,2),0)</f>
        <v/>
      </c>
      <c r="O303">
        <f>IF(L303=0,"Bezahlt",IF(K303&gt;0,"Teilbezahlt","Offen"))</f>
        <v/>
      </c>
      <c r="P303" s="13">
        <f>F303-TODAY()</f>
        <v/>
      </c>
      <c r="Q303">
        <f>IF(L303&gt;0,IF(P303&lt;0,"Ja","Nein"),"Nein")</f>
        <v/>
      </c>
    </row>
    <row r="304">
      <c r="I304" s="9">
        <f>ROUND(G304*H304,2)</f>
        <v/>
      </c>
      <c r="J304" s="9">
        <f>G304+I304</f>
        <v/>
      </c>
      <c r="K304" s="9">
        <f>IFERROR(SUMIFS(Zahlungen!$D:$D,Zahlungen!$B:$B,$A304),0)</f>
        <v/>
      </c>
      <c r="L304" s="9">
        <f>MAX(J304-K304,0)</f>
        <v/>
      </c>
      <c r="N304" s="9">
        <f>IF(M304&gt;0,ROUND(L304*M304/12,2),0)</f>
        <v/>
      </c>
      <c r="O304">
        <f>IF(L304=0,"Bezahlt",IF(K304&gt;0,"Teilbezahlt","Offen"))</f>
        <v/>
      </c>
      <c r="P304" s="13">
        <f>F304-TODAY()</f>
        <v/>
      </c>
      <c r="Q304">
        <f>IF(L304&gt;0,IF(P304&lt;0,"Ja","Nein"),"Nein")</f>
        <v/>
      </c>
    </row>
    <row r="305">
      <c r="I305" s="9">
        <f>ROUND(G305*H305,2)</f>
        <v/>
      </c>
      <c r="J305" s="9">
        <f>G305+I305</f>
        <v/>
      </c>
      <c r="K305" s="9">
        <f>IFERROR(SUMIFS(Zahlungen!$D:$D,Zahlungen!$B:$B,$A305),0)</f>
        <v/>
      </c>
      <c r="L305" s="9">
        <f>MAX(J305-K305,0)</f>
        <v/>
      </c>
      <c r="N305" s="9">
        <f>IF(M305&gt;0,ROUND(L305*M305/12,2),0)</f>
        <v/>
      </c>
      <c r="O305">
        <f>IF(L305=0,"Bezahlt",IF(K305&gt;0,"Teilbezahlt","Offen"))</f>
        <v/>
      </c>
      <c r="P305" s="13">
        <f>F305-TODAY()</f>
        <v/>
      </c>
      <c r="Q305">
        <f>IF(L305&gt;0,IF(P305&lt;0,"Ja","Nein"),"Nein")</f>
        <v/>
      </c>
    </row>
    <row r="306">
      <c r="I306" s="9">
        <f>ROUND(G306*H306,2)</f>
        <v/>
      </c>
      <c r="J306" s="9">
        <f>G306+I306</f>
        <v/>
      </c>
      <c r="K306" s="9">
        <f>IFERROR(SUMIFS(Zahlungen!$D:$D,Zahlungen!$B:$B,$A306),0)</f>
        <v/>
      </c>
      <c r="L306" s="9">
        <f>MAX(J306-K306,0)</f>
        <v/>
      </c>
      <c r="N306" s="9">
        <f>IF(M306&gt;0,ROUND(L306*M306/12,2),0)</f>
        <v/>
      </c>
      <c r="O306">
        <f>IF(L306=0,"Bezahlt",IF(K306&gt;0,"Teilbezahlt","Offen"))</f>
        <v/>
      </c>
      <c r="P306" s="13">
        <f>F306-TODAY()</f>
        <v/>
      </c>
      <c r="Q306">
        <f>IF(L306&gt;0,IF(P306&lt;0,"Ja","Nein"),"Nein")</f>
        <v/>
      </c>
    </row>
    <row r="307">
      <c r="I307" s="9">
        <f>ROUND(G307*H307,2)</f>
        <v/>
      </c>
      <c r="J307" s="9">
        <f>G307+I307</f>
        <v/>
      </c>
      <c r="K307" s="9">
        <f>IFERROR(SUMIFS(Zahlungen!$D:$D,Zahlungen!$B:$B,$A307),0)</f>
        <v/>
      </c>
      <c r="L307" s="9">
        <f>MAX(J307-K307,0)</f>
        <v/>
      </c>
      <c r="N307" s="9">
        <f>IF(M307&gt;0,ROUND(L307*M307/12,2),0)</f>
        <v/>
      </c>
      <c r="O307">
        <f>IF(L307=0,"Bezahlt",IF(K307&gt;0,"Teilbezahlt","Offen"))</f>
        <v/>
      </c>
      <c r="P307" s="13">
        <f>F307-TODAY()</f>
        <v/>
      </c>
      <c r="Q307">
        <f>IF(L307&gt;0,IF(P307&lt;0,"Ja","Nein"),"Nein")</f>
        <v/>
      </c>
    </row>
    <row r="308">
      <c r="I308" s="9">
        <f>ROUND(G308*H308,2)</f>
        <v/>
      </c>
      <c r="J308" s="9">
        <f>G308+I308</f>
        <v/>
      </c>
      <c r="K308" s="9">
        <f>IFERROR(SUMIFS(Zahlungen!$D:$D,Zahlungen!$B:$B,$A308),0)</f>
        <v/>
      </c>
      <c r="L308" s="9">
        <f>MAX(J308-K308,0)</f>
        <v/>
      </c>
      <c r="N308" s="9">
        <f>IF(M308&gt;0,ROUND(L308*M308/12,2),0)</f>
        <v/>
      </c>
      <c r="O308">
        <f>IF(L308=0,"Bezahlt",IF(K308&gt;0,"Teilbezahlt","Offen"))</f>
        <v/>
      </c>
      <c r="P308" s="13">
        <f>F308-TODAY()</f>
        <v/>
      </c>
      <c r="Q308">
        <f>IF(L308&gt;0,IF(P308&lt;0,"Ja","Nein"),"Nein")</f>
        <v/>
      </c>
    </row>
    <row r="309">
      <c r="I309" s="9">
        <f>ROUND(G309*H309,2)</f>
        <v/>
      </c>
      <c r="J309" s="9">
        <f>G309+I309</f>
        <v/>
      </c>
      <c r="K309" s="9">
        <f>IFERROR(SUMIFS(Zahlungen!$D:$D,Zahlungen!$B:$B,$A309),0)</f>
        <v/>
      </c>
      <c r="L309" s="9">
        <f>MAX(J309-K309,0)</f>
        <v/>
      </c>
      <c r="N309" s="9">
        <f>IF(M309&gt;0,ROUND(L309*M309/12,2),0)</f>
        <v/>
      </c>
      <c r="O309">
        <f>IF(L309=0,"Bezahlt",IF(K309&gt;0,"Teilbezahlt","Offen"))</f>
        <v/>
      </c>
      <c r="P309" s="13">
        <f>F309-TODAY()</f>
        <v/>
      </c>
      <c r="Q309">
        <f>IF(L309&gt;0,IF(P309&lt;0,"Ja","Nein"),"Nein")</f>
        <v/>
      </c>
    </row>
    <row r="310">
      <c r="I310" s="9">
        <f>ROUND(G310*H310,2)</f>
        <v/>
      </c>
      <c r="J310" s="9">
        <f>G310+I310</f>
        <v/>
      </c>
      <c r="K310" s="9">
        <f>IFERROR(SUMIFS(Zahlungen!$D:$D,Zahlungen!$B:$B,$A310),0)</f>
        <v/>
      </c>
      <c r="L310" s="9">
        <f>MAX(J310-K310,0)</f>
        <v/>
      </c>
      <c r="N310" s="9">
        <f>IF(M310&gt;0,ROUND(L310*M310/12,2),0)</f>
        <v/>
      </c>
      <c r="O310">
        <f>IF(L310=0,"Bezahlt",IF(K310&gt;0,"Teilbezahlt","Offen"))</f>
        <v/>
      </c>
      <c r="P310" s="13">
        <f>F310-TODAY()</f>
        <v/>
      </c>
      <c r="Q310">
        <f>IF(L310&gt;0,IF(P310&lt;0,"Ja","Nein"),"Nein")</f>
        <v/>
      </c>
    </row>
    <row r="311">
      <c r="I311" s="9">
        <f>ROUND(G311*H311,2)</f>
        <v/>
      </c>
      <c r="J311" s="9">
        <f>G311+I311</f>
        <v/>
      </c>
      <c r="K311" s="9">
        <f>IFERROR(SUMIFS(Zahlungen!$D:$D,Zahlungen!$B:$B,$A311),0)</f>
        <v/>
      </c>
      <c r="L311" s="9">
        <f>MAX(J311-K311,0)</f>
        <v/>
      </c>
      <c r="N311" s="9">
        <f>IF(M311&gt;0,ROUND(L311*M311/12,2),0)</f>
        <v/>
      </c>
      <c r="O311">
        <f>IF(L311=0,"Bezahlt",IF(K311&gt;0,"Teilbezahlt","Offen"))</f>
        <v/>
      </c>
      <c r="P311" s="13">
        <f>F311-TODAY()</f>
        <v/>
      </c>
      <c r="Q311">
        <f>IF(L311&gt;0,IF(P311&lt;0,"Ja","Nein"),"Nein")</f>
        <v/>
      </c>
    </row>
    <row r="312">
      <c r="I312" s="9">
        <f>ROUND(G312*H312,2)</f>
        <v/>
      </c>
      <c r="J312" s="9">
        <f>G312+I312</f>
        <v/>
      </c>
      <c r="K312" s="9">
        <f>IFERROR(SUMIFS(Zahlungen!$D:$D,Zahlungen!$B:$B,$A312),0)</f>
        <v/>
      </c>
      <c r="L312" s="9">
        <f>MAX(J312-K312,0)</f>
        <v/>
      </c>
      <c r="N312" s="9">
        <f>IF(M312&gt;0,ROUND(L312*M312/12,2),0)</f>
        <v/>
      </c>
      <c r="O312">
        <f>IF(L312=0,"Bezahlt",IF(K312&gt;0,"Teilbezahlt","Offen"))</f>
        <v/>
      </c>
      <c r="P312" s="13">
        <f>F312-TODAY()</f>
        <v/>
      </c>
      <c r="Q312">
        <f>IF(L312&gt;0,IF(P312&lt;0,"Ja","Nein"),"Nein")</f>
        <v/>
      </c>
    </row>
    <row r="313">
      <c r="I313" s="9">
        <f>ROUND(G313*H313,2)</f>
        <v/>
      </c>
      <c r="J313" s="9">
        <f>G313+I313</f>
        <v/>
      </c>
      <c r="K313" s="9">
        <f>IFERROR(SUMIFS(Zahlungen!$D:$D,Zahlungen!$B:$B,$A313),0)</f>
        <v/>
      </c>
      <c r="L313" s="9">
        <f>MAX(J313-K313,0)</f>
        <v/>
      </c>
      <c r="N313" s="9">
        <f>IF(M313&gt;0,ROUND(L313*M313/12,2),0)</f>
        <v/>
      </c>
      <c r="O313">
        <f>IF(L313=0,"Bezahlt",IF(K313&gt;0,"Teilbezahlt","Offen"))</f>
        <v/>
      </c>
      <c r="P313" s="13">
        <f>F313-TODAY()</f>
        <v/>
      </c>
      <c r="Q313">
        <f>IF(L313&gt;0,IF(P313&lt;0,"Ja","Nein"),"Nein")</f>
        <v/>
      </c>
    </row>
    <row r="314">
      <c r="I314" s="9">
        <f>ROUND(G314*H314,2)</f>
        <v/>
      </c>
      <c r="J314" s="9">
        <f>G314+I314</f>
        <v/>
      </c>
      <c r="K314" s="9">
        <f>IFERROR(SUMIFS(Zahlungen!$D:$D,Zahlungen!$B:$B,$A314),0)</f>
        <v/>
      </c>
      <c r="L314" s="9">
        <f>MAX(J314-K314,0)</f>
        <v/>
      </c>
      <c r="N314" s="9">
        <f>IF(M314&gt;0,ROUND(L314*M314/12,2),0)</f>
        <v/>
      </c>
      <c r="O314">
        <f>IF(L314=0,"Bezahlt",IF(K314&gt;0,"Teilbezahlt","Offen"))</f>
        <v/>
      </c>
      <c r="P314" s="13">
        <f>F314-TODAY()</f>
        <v/>
      </c>
      <c r="Q314">
        <f>IF(L314&gt;0,IF(P314&lt;0,"Ja","Nein"),"Nein")</f>
        <v/>
      </c>
    </row>
    <row r="315">
      <c r="I315" s="9">
        <f>ROUND(G315*H315,2)</f>
        <v/>
      </c>
      <c r="J315" s="9">
        <f>G315+I315</f>
        <v/>
      </c>
      <c r="K315" s="9">
        <f>IFERROR(SUMIFS(Zahlungen!$D:$D,Zahlungen!$B:$B,$A315),0)</f>
        <v/>
      </c>
      <c r="L315" s="9">
        <f>MAX(J315-K315,0)</f>
        <v/>
      </c>
      <c r="N315" s="9">
        <f>IF(M315&gt;0,ROUND(L315*M315/12,2),0)</f>
        <v/>
      </c>
      <c r="O315">
        <f>IF(L315=0,"Bezahlt",IF(K315&gt;0,"Teilbezahlt","Offen"))</f>
        <v/>
      </c>
      <c r="P315" s="13">
        <f>F315-TODAY()</f>
        <v/>
      </c>
      <c r="Q315">
        <f>IF(L315&gt;0,IF(P315&lt;0,"Ja","Nein"),"Nein")</f>
        <v/>
      </c>
    </row>
    <row r="316">
      <c r="I316" s="9">
        <f>ROUND(G316*H316,2)</f>
        <v/>
      </c>
      <c r="J316" s="9">
        <f>G316+I316</f>
        <v/>
      </c>
      <c r="K316" s="9">
        <f>IFERROR(SUMIFS(Zahlungen!$D:$D,Zahlungen!$B:$B,$A316),0)</f>
        <v/>
      </c>
      <c r="L316" s="9">
        <f>MAX(J316-K316,0)</f>
        <v/>
      </c>
      <c r="N316" s="9">
        <f>IF(M316&gt;0,ROUND(L316*M316/12,2),0)</f>
        <v/>
      </c>
      <c r="O316">
        <f>IF(L316=0,"Bezahlt",IF(K316&gt;0,"Teilbezahlt","Offen"))</f>
        <v/>
      </c>
      <c r="P316" s="13">
        <f>F316-TODAY()</f>
        <v/>
      </c>
      <c r="Q316">
        <f>IF(L316&gt;0,IF(P316&lt;0,"Ja","Nein"),"Nein")</f>
        <v/>
      </c>
    </row>
    <row r="317">
      <c r="I317" s="9">
        <f>ROUND(G317*H317,2)</f>
        <v/>
      </c>
      <c r="J317" s="9">
        <f>G317+I317</f>
        <v/>
      </c>
      <c r="K317" s="9">
        <f>IFERROR(SUMIFS(Zahlungen!$D:$D,Zahlungen!$B:$B,$A317),0)</f>
        <v/>
      </c>
      <c r="L317" s="9">
        <f>MAX(J317-K317,0)</f>
        <v/>
      </c>
      <c r="N317" s="9">
        <f>IF(M317&gt;0,ROUND(L317*M317/12,2),0)</f>
        <v/>
      </c>
      <c r="O317">
        <f>IF(L317=0,"Bezahlt",IF(K317&gt;0,"Teilbezahlt","Offen"))</f>
        <v/>
      </c>
      <c r="P317" s="13">
        <f>F317-TODAY()</f>
        <v/>
      </c>
      <c r="Q317">
        <f>IF(L317&gt;0,IF(P317&lt;0,"Ja","Nein"),"Nein")</f>
        <v/>
      </c>
    </row>
    <row r="318">
      <c r="I318" s="9">
        <f>ROUND(G318*H318,2)</f>
        <v/>
      </c>
      <c r="J318" s="9">
        <f>G318+I318</f>
        <v/>
      </c>
      <c r="K318" s="9">
        <f>IFERROR(SUMIFS(Zahlungen!$D:$D,Zahlungen!$B:$B,$A318),0)</f>
        <v/>
      </c>
      <c r="L318" s="9">
        <f>MAX(J318-K318,0)</f>
        <v/>
      </c>
      <c r="N318" s="9">
        <f>IF(M318&gt;0,ROUND(L318*M318/12,2),0)</f>
        <v/>
      </c>
      <c r="O318">
        <f>IF(L318=0,"Bezahlt",IF(K318&gt;0,"Teilbezahlt","Offen"))</f>
        <v/>
      </c>
      <c r="P318" s="13">
        <f>F318-TODAY()</f>
        <v/>
      </c>
      <c r="Q318">
        <f>IF(L318&gt;0,IF(P318&lt;0,"Ja","Nein"),"Nein")</f>
        <v/>
      </c>
    </row>
    <row r="319">
      <c r="I319" s="9">
        <f>ROUND(G319*H319,2)</f>
        <v/>
      </c>
      <c r="J319" s="9">
        <f>G319+I319</f>
        <v/>
      </c>
      <c r="K319" s="9">
        <f>IFERROR(SUMIFS(Zahlungen!$D:$D,Zahlungen!$B:$B,$A319),0)</f>
        <v/>
      </c>
      <c r="L319" s="9">
        <f>MAX(J319-K319,0)</f>
        <v/>
      </c>
      <c r="N319" s="9">
        <f>IF(M319&gt;0,ROUND(L319*M319/12,2),0)</f>
        <v/>
      </c>
      <c r="O319">
        <f>IF(L319=0,"Bezahlt",IF(K319&gt;0,"Teilbezahlt","Offen"))</f>
        <v/>
      </c>
      <c r="P319" s="13">
        <f>F319-TODAY()</f>
        <v/>
      </c>
      <c r="Q319">
        <f>IF(L319&gt;0,IF(P319&lt;0,"Ja","Nein"),"Nein")</f>
        <v/>
      </c>
    </row>
    <row r="320">
      <c r="I320" s="9">
        <f>ROUND(G320*H320,2)</f>
        <v/>
      </c>
      <c r="J320" s="9">
        <f>G320+I320</f>
        <v/>
      </c>
      <c r="K320" s="9">
        <f>IFERROR(SUMIFS(Zahlungen!$D:$D,Zahlungen!$B:$B,$A320),0)</f>
        <v/>
      </c>
      <c r="L320" s="9">
        <f>MAX(J320-K320,0)</f>
        <v/>
      </c>
      <c r="N320" s="9">
        <f>IF(M320&gt;0,ROUND(L320*M320/12,2),0)</f>
        <v/>
      </c>
      <c r="O320">
        <f>IF(L320=0,"Bezahlt",IF(K320&gt;0,"Teilbezahlt","Offen"))</f>
        <v/>
      </c>
      <c r="P320" s="13">
        <f>F320-TODAY()</f>
        <v/>
      </c>
      <c r="Q320">
        <f>IF(L320&gt;0,IF(P320&lt;0,"Ja","Nein"),"Nein")</f>
        <v/>
      </c>
    </row>
    <row r="321">
      <c r="I321" s="9">
        <f>ROUND(G321*H321,2)</f>
        <v/>
      </c>
      <c r="J321" s="9">
        <f>G321+I321</f>
        <v/>
      </c>
      <c r="K321" s="9">
        <f>IFERROR(SUMIFS(Zahlungen!$D:$D,Zahlungen!$B:$B,$A321),0)</f>
        <v/>
      </c>
      <c r="L321" s="9">
        <f>MAX(J321-K321,0)</f>
        <v/>
      </c>
      <c r="N321" s="9">
        <f>IF(M321&gt;0,ROUND(L321*M321/12,2),0)</f>
        <v/>
      </c>
      <c r="O321">
        <f>IF(L321=0,"Bezahlt",IF(K321&gt;0,"Teilbezahlt","Offen"))</f>
        <v/>
      </c>
      <c r="P321" s="13">
        <f>F321-TODAY()</f>
        <v/>
      </c>
      <c r="Q321">
        <f>IF(L321&gt;0,IF(P321&lt;0,"Ja","Nein"),"Nein")</f>
        <v/>
      </c>
    </row>
    <row r="322">
      <c r="I322" s="9">
        <f>ROUND(G322*H322,2)</f>
        <v/>
      </c>
      <c r="J322" s="9">
        <f>G322+I322</f>
        <v/>
      </c>
      <c r="K322" s="9">
        <f>IFERROR(SUMIFS(Zahlungen!$D:$D,Zahlungen!$B:$B,$A322),0)</f>
        <v/>
      </c>
      <c r="L322" s="9">
        <f>MAX(J322-K322,0)</f>
        <v/>
      </c>
      <c r="N322" s="9">
        <f>IF(M322&gt;0,ROUND(L322*M322/12,2),0)</f>
        <v/>
      </c>
      <c r="O322">
        <f>IF(L322=0,"Bezahlt",IF(K322&gt;0,"Teilbezahlt","Offen"))</f>
        <v/>
      </c>
      <c r="P322" s="13">
        <f>F322-TODAY()</f>
        <v/>
      </c>
      <c r="Q322">
        <f>IF(L322&gt;0,IF(P322&lt;0,"Ja","Nein"),"Nein")</f>
        <v/>
      </c>
    </row>
    <row r="323">
      <c r="I323" s="9">
        <f>ROUND(G323*H323,2)</f>
        <v/>
      </c>
      <c r="J323" s="9">
        <f>G323+I323</f>
        <v/>
      </c>
      <c r="K323" s="9">
        <f>IFERROR(SUMIFS(Zahlungen!$D:$D,Zahlungen!$B:$B,$A323),0)</f>
        <v/>
      </c>
      <c r="L323" s="9">
        <f>MAX(J323-K323,0)</f>
        <v/>
      </c>
      <c r="N323" s="9">
        <f>IF(M323&gt;0,ROUND(L323*M323/12,2),0)</f>
        <v/>
      </c>
      <c r="O323">
        <f>IF(L323=0,"Bezahlt",IF(K323&gt;0,"Teilbezahlt","Offen"))</f>
        <v/>
      </c>
      <c r="P323" s="13">
        <f>F323-TODAY()</f>
        <v/>
      </c>
      <c r="Q323">
        <f>IF(L323&gt;0,IF(P323&lt;0,"Ja","Nein"),"Nein")</f>
        <v/>
      </c>
    </row>
    <row r="324">
      <c r="I324" s="9">
        <f>ROUND(G324*H324,2)</f>
        <v/>
      </c>
      <c r="J324" s="9">
        <f>G324+I324</f>
        <v/>
      </c>
      <c r="K324" s="9">
        <f>IFERROR(SUMIFS(Zahlungen!$D:$D,Zahlungen!$B:$B,$A324),0)</f>
        <v/>
      </c>
      <c r="L324" s="9">
        <f>MAX(J324-K324,0)</f>
        <v/>
      </c>
      <c r="N324" s="9">
        <f>IF(M324&gt;0,ROUND(L324*M324/12,2),0)</f>
        <v/>
      </c>
      <c r="O324">
        <f>IF(L324=0,"Bezahlt",IF(K324&gt;0,"Teilbezahlt","Offen"))</f>
        <v/>
      </c>
      <c r="P324" s="13">
        <f>F324-TODAY()</f>
        <v/>
      </c>
      <c r="Q324">
        <f>IF(L324&gt;0,IF(P324&lt;0,"Ja","Nein"),"Nein")</f>
        <v/>
      </c>
    </row>
    <row r="325">
      <c r="I325" s="9">
        <f>ROUND(G325*H325,2)</f>
        <v/>
      </c>
      <c r="J325" s="9">
        <f>G325+I325</f>
        <v/>
      </c>
      <c r="K325" s="9">
        <f>IFERROR(SUMIFS(Zahlungen!$D:$D,Zahlungen!$B:$B,$A325),0)</f>
        <v/>
      </c>
      <c r="L325" s="9">
        <f>MAX(J325-K325,0)</f>
        <v/>
      </c>
      <c r="N325" s="9">
        <f>IF(M325&gt;0,ROUND(L325*M325/12,2),0)</f>
        <v/>
      </c>
      <c r="O325">
        <f>IF(L325=0,"Bezahlt",IF(K325&gt;0,"Teilbezahlt","Offen"))</f>
        <v/>
      </c>
      <c r="P325" s="13">
        <f>F325-TODAY()</f>
        <v/>
      </c>
      <c r="Q325">
        <f>IF(L325&gt;0,IF(P325&lt;0,"Ja","Nein"),"Nein")</f>
        <v/>
      </c>
    </row>
    <row r="326">
      <c r="I326" s="9">
        <f>ROUND(G326*H326,2)</f>
        <v/>
      </c>
      <c r="J326" s="9">
        <f>G326+I326</f>
        <v/>
      </c>
      <c r="K326" s="9">
        <f>IFERROR(SUMIFS(Zahlungen!$D:$D,Zahlungen!$B:$B,$A326),0)</f>
        <v/>
      </c>
      <c r="L326" s="9">
        <f>MAX(J326-K326,0)</f>
        <v/>
      </c>
      <c r="N326" s="9">
        <f>IF(M326&gt;0,ROUND(L326*M326/12,2),0)</f>
        <v/>
      </c>
      <c r="O326">
        <f>IF(L326=0,"Bezahlt",IF(K326&gt;0,"Teilbezahlt","Offen"))</f>
        <v/>
      </c>
      <c r="P326" s="13">
        <f>F326-TODAY()</f>
        <v/>
      </c>
      <c r="Q326">
        <f>IF(L326&gt;0,IF(P326&lt;0,"Ja","Nein"),"Nein")</f>
        <v/>
      </c>
    </row>
    <row r="327">
      <c r="I327" s="9">
        <f>ROUND(G327*H327,2)</f>
        <v/>
      </c>
      <c r="J327" s="9">
        <f>G327+I327</f>
        <v/>
      </c>
      <c r="K327" s="9">
        <f>IFERROR(SUMIFS(Zahlungen!$D:$D,Zahlungen!$B:$B,$A327),0)</f>
        <v/>
      </c>
      <c r="L327" s="9">
        <f>MAX(J327-K327,0)</f>
        <v/>
      </c>
      <c r="N327" s="9">
        <f>IF(M327&gt;0,ROUND(L327*M327/12,2),0)</f>
        <v/>
      </c>
      <c r="O327">
        <f>IF(L327=0,"Bezahlt",IF(K327&gt;0,"Teilbezahlt","Offen"))</f>
        <v/>
      </c>
      <c r="P327" s="13">
        <f>F327-TODAY()</f>
        <v/>
      </c>
      <c r="Q327">
        <f>IF(L327&gt;0,IF(P327&lt;0,"Ja","Nein"),"Nein")</f>
        <v/>
      </c>
    </row>
    <row r="328">
      <c r="I328" s="9">
        <f>ROUND(G328*H328,2)</f>
        <v/>
      </c>
      <c r="J328" s="9">
        <f>G328+I328</f>
        <v/>
      </c>
      <c r="K328" s="9">
        <f>IFERROR(SUMIFS(Zahlungen!$D:$D,Zahlungen!$B:$B,$A328),0)</f>
        <v/>
      </c>
      <c r="L328" s="9">
        <f>MAX(J328-K328,0)</f>
        <v/>
      </c>
      <c r="N328" s="9">
        <f>IF(M328&gt;0,ROUND(L328*M328/12,2),0)</f>
        <v/>
      </c>
      <c r="O328">
        <f>IF(L328=0,"Bezahlt",IF(K328&gt;0,"Teilbezahlt","Offen"))</f>
        <v/>
      </c>
      <c r="P328" s="13">
        <f>F328-TODAY()</f>
        <v/>
      </c>
      <c r="Q328">
        <f>IF(L328&gt;0,IF(P328&lt;0,"Ja","Nein"),"Nein")</f>
        <v/>
      </c>
    </row>
    <row r="329">
      <c r="I329" s="9">
        <f>ROUND(G329*H329,2)</f>
        <v/>
      </c>
      <c r="J329" s="9">
        <f>G329+I329</f>
        <v/>
      </c>
      <c r="K329" s="9">
        <f>IFERROR(SUMIFS(Zahlungen!$D:$D,Zahlungen!$B:$B,$A329),0)</f>
        <v/>
      </c>
      <c r="L329" s="9">
        <f>MAX(J329-K329,0)</f>
        <v/>
      </c>
      <c r="N329" s="9">
        <f>IF(M329&gt;0,ROUND(L329*M329/12,2),0)</f>
        <v/>
      </c>
      <c r="O329">
        <f>IF(L329=0,"Bezahlt",IF(K329&gt;0,"Teilbezahlt","Offen"))</f>
        <v/>
      </c>
      <c r="P329" s="13">
        <f>F329-TODAY()</f>
        <v/>
      </c>
      <c r="Q329">
        <f>IF(L329&gt;0,IF(P329&lt;0,"Ja","Nein"),"Nein")</f>
        <v/>
      </c>
    </row>
    <row r="330">
      <c r="I330" s="9">
        <f>ROUND(G330*H330,2)</f>
        <v/>
      </c>
      <c r="J330" s="9">
        <f>G330+I330</f>
        <v/>
      </c>
      <c r="K330" s="9">
        <f>IFERROR(SUMIFS(Zahlungen!$D:$D,Zahlungen!$B:$B,$A330),0)</f>
        <v/>
      </c>
      <c r="L330" s="9">
        <f>MAX(J330-K330,0)</f>
        <v/>
      </c>
      <c r="N330" s="9">
        <f>IF(M330&gt;0,ROUND(L330*M330/12,2),0)</f>
        <v/>
      </c>
      <c r="O330">
        <f>IF(L330=0,"Bezahlt",IF(K330&gt;0,"Teilbezahlt","Offen"))</f>
        <v/>
      </c>
      <c r="P330" s="13">
        <f>F330-TODAY()</f>
        <v/>
      </c>
      <c r="Q330">
        <f>IF(L330&gt;0,IF(P330&lt;0,"Ja","Nein"),"Nein")</f>
        <v/>
      </c>
    </row>
    <row r="331">
      <c r="I331" s="9">
        <f>ROUND(G331*H331,2)</f>
        <v/>
      </c>
      <c r="J331" s="9">
        <f>G331+I331</f>
        <v/>
      </c>
      <c r="K331" s="9">
        <f>IFERROR(SUMIFS(Zahlungen!$D:$D,Zahlungen!$B:$B,$A331),0)</f>
        <v/>
      </c>
      <c r="L331" s="9">
        <f>MAX(J331-K331,0)</f>
        <v/>
      </c>
      <c r="N331" s="9">
        <f>IF(M331&gt;0,ROUND(L331*M331/12,2),0)</f>
        <v/>
      </c>
      <c r="O331">
        <f>IF(L331=0,"Bezahlt",IF(K331&gt;0,"Teilbezahlt","Offen"))</f>
        <v/>
      </c>
      <c r="P331" s="13">
        <f>F331-TODAY()</f>
        <v/>
      </c>
      <c r="Q331">
        <f>IF(L331&gt;0,IF(P331&lt;0,"Ja","Nein"),"Nein")</f>
        <v/>
      </c>
    </row>
    <row r="332">
      <c r="I332" s="9">
        <f>ROUND(G332*H332,2)</f>
        <v/>
      </c>
      <c r="J332" s="9">
        <f>G332+I332</f>
        <v/>
      </c>
      <c r="K332" s="9">
        <f>IFERROR(SUMIFS(Zahlungen!$D:$D,Zahlungen!$B:$B,$A332),0)</f>
        <v/>
      </c>
      <c r="L332" s="9">
        <f>MAX(J332-K332,0)</f>
        <v/>
      </c>
      <c r="N332" s="9">
        <f>IF(M332&gt;0,ROUND(L332*M332/12,2),0)</f>
        <v/>
      </c>
      <c r="O332">
        <f>IF(L332=0,"Bezahlt",IF(K332&gt;0,"Teilbezahlt","Offen"))</f>
        <v/>
      </c>
      <c r="P332" s="13">
        <f>F332-TODAY()</f>
        <v/>
      </c>
      <c r="Q332">
        <f>IF(L332&gt;0,IF(P332&lt;0,"Ja","Nein"),"Nein")</f>
        <v/>
      </c>
    </row>
    <row r="333">
      <c r="I333" s="9">
        <f>ROUND(G333*H333,2)</f>
        <v/>
      </c>
      <c r="J333" s="9">
        <f>G333+I333</f>
        <v/>
      </c>
      <c r="K333" s="9">
        <f>IFERROR(SUMIFS(Zahlungen!$D:$D,Zahlungen!$B:$B,$A333),0)</f>
        <v/>
      </c>
      <c r="L333" s="9">
        <f>MAX(J333-K333,0)</f>
        <v/>
      </c>
      <c r="N333" s="9">
        <f>IF(M333&gt;0,ROUND(L333*M333/12,2),0)</f>
        <v/>
      </c>
      <c r="O333">
        <f>IF(L333=0,"Bezahlt",IF(K333&gt;0,"Teilbezahlt","Offen"))</f>
        <v/>
      </c>
      <c r="P333" s="13">
        <f>F333-TODAY()</f>
        <v/>
      </c>
      <c r="Q333">
        <f>IF(L333&gt;0,IF(P333&lt;0,"Ja","Nein"),"Nein")</f>
        <v/>
      </c>
    </row>
    <row r="334">
      <c r="I334" s="9">
        <f>ROUND(G334*H334,2)</f>
        <v/>
      </c>
      <c r="J334" s="9">
        <f>G334+I334</f>
        <v/>
      </c>
      <c r="K334" s="9">
        <f>IFERROR(SUMIFS(Zahlungen!$D:$D,Zahlungen!$B:$B,$A334),0)</f>
        <v/>
      </c>
      <c r="L334" s="9">
        <f>MAX(J334-K334,0)</f>
        <v/>
      </c>
      <c r="N334" s="9">
        <f>IF(M334&gt;0,ROUND(L334*M334/12,2),0)</f>
        <v/>
      </c>
      <c r="O334">
        <f>IF(L334=0,"Bezahlt",IF(K334&gt;0,"Teilbezahlt","Offen"))</f>
        <v/>
      </c>
      <c r="P334" s="13">
        <f>F334-TODAY()</f>
        <v/>
      </c>
      <c r="Q334">
        <f>IF(L334&gt;0,IF(P334&lt;0,"Ja","Nein"),"Nein")</f>
        <v/>
      </c>
    </row>
    <row r="335">
      <c r="I335" s="9">
        <f>ROUND(G335*H335,2)</f>
        <v/>
      </c>
      <c r="J335" s="9">
        <f>G335+I335</f>
        <v/>
      </c>
      <c r="K335" s="9">
        <f>IFERROR(SUMIFS(Zahlungen!$D:$D,Zahlungen!$B:$B,$A335),0)</f>
        <v/>
      </c>
      <c r="L335" s="9">
        <f>MAX(J335-K335,0)</f>
        <v/>
      </c>
      <c r="N335" s="9">
        <f>IF(M335&gt;0,ROUND(L335*M335/12,2),0)</f>
        <v/>
      </c>
      <c r="O335">
        <f>IF(L335=0,"Bezahlt",IF(K335&gt;0,"Teilbezahlt","Offen"))</f>
        <v/>
      </c>
      <c r="P335" s="13">
        <f>F335-TODAY()</f>
        <v/>
      </c>
      <c r="Q335">
        <f>IF(L335&gt;0,IF(P335&lt;0,"Ja","Nein"),"Nein")</f>
        <v/>
      </c>
    </row>
    <row r="336">
      <c r="I336" s="9">
        <f>ROUND(G336*H336,2)</f>
        <v/>
      </c>
      <c r="J336" s="9">
        <f>G336+I336</f>
        <v/>
      </c>
      <c r="K336" s="9">
        <f>IFERROR(SUMIFS(Zahlungen!$D:$D,Zahlungen!$B:$B,$A336),0)</f>
        <v/>
      </c>
      <c r="L336" s="9">
        <f>MAX(J336-K336,0)</f>
        <v/>
      </c>
      <c r="N336" s="9">
        <f>IF(M336&gt;0,ROUND(L336*M336/12,2),0)</f>
        <v/>
      </c>
      <c r="O336">
        <f>IF(L336=0,"Bezahlt",IF(K336&gt;0,"Teilbezahlt","Offen"))</f>
        <v/>
      </c>
      <c r="P336" s="13">
        <f>F336-TODAY()</f>
        <v/>
      </c>
      <c r="Q336">
        <f>IF(L336&gt;0,IF(P336&lt;0,"Ja","Nein"),"Nein")</f>
        <v/>
      </c>
    </row>
    <row r="337">
      <c r="I337" s="9">
        <f>ROUND(G337*H337,2)</f>
        <v/>
      </c>
      <c r="J337" s="9">
        <f>G337+I337</f>
        <v/>
      </c>
      <c r="K337" s="9">
        <f>IFERROR(SUMIFS(Zahlungen!$D:$D,Zahlungen!$B:$B,$A337),0)</f>
        <v/>
      </c>
      <c r="L337" s="9">
        <f>MAX(J337-K337,0)</f>
        <v/>
      </c>
      <c r="N337" s="9">
        <f>IF(M337&gt;0,ROUND(L337*M337/12,2),0)</f>
        <v/>
      </c>
      <c r="O337">
        <f>IF(L337=0,"Bezahlt",IF(K337&gt;0,"Teilbezahlt","Offen"))</f>
        <v/>
      </c>
      <c r="P337" s="13">
        <f>F337-TODAY()</f>
        <v/>
      </c>
      <c r="Q337">
        <f>IF(L337&gt;0,IF(P337&lt;0,"Ja","Nein"),"Nein")</f>
        <v/>
      </c>
    </row>
    <row r="338">
      <c r="I338" s="9">
        <f>ROUND(G338*H338,2)</f>
        <v/>
      </c>
      <c r="J338" s="9">
        <f>G338+I338</f>
        <v/>
      </c>
      <c r="K338" s="9">
        <f>IFERROR(SUMIFS(Zahlungen!$D:$D,Zahlungen!$B:$B,$A338),0)</f>
        <v/>
      </c>
      <c r="L338" s="9">
        <f>MAX(J338-K338,0)</f>
        <v/>
      </c>
      <c r="N338" s="9">
        <f>IF(M338&gt;0,ROUND(L338*M338/12,2),0)</f>
        <v/>
      </c>
      <c r="O338">
        <f>IF(L338=0,"Bezahlt",IF(K338&gt;0,"Teilbezahlt","Offen"))</f>
        <v/>
      </c>
      <c r="P338" s="13">
        <f>F338-TODAY()</f>
        <v/>
      </c>
      <c r="Q338">
        <f>IF(L338&gt;0,IF(P338&lt;0,"Ja","Nein"),"Nein")</f>
        <v/>
      </c>
    </row>
    <row r="339">
      <c r="I339" s="9">
        <f>ROUND(G339*H339,2)</f>
        <v/>
      </c>
      <c r="J339" s="9">
        <f>G339+I339</f>
        <v/>
      </c>
      <c r="K339" s="9">
        <f>IFERROR(SUMIFS(Zahlungen!$D:$D,Zahlungen!$B:$B,$A339),0)</f>
        <v/>
      </c>
      <c r="L339" s="9">
        <f>MAX(J339-K339,0)</f>
        <v/>
      </c>
      <c r="N339" s="9">
        <f>IF(M339&gt;0,ROUND(L339*M339/12,2),0)</f>
        <v/>
      </c>
      <c r="O339">
        <f>IF(L339=0,"Bezahlt",IF(K339&gt;0,"Teilbezahlt","Offen"))</f>
        <v/>
      </c>
      <c r="P339" s="13">
        <f>F339-TODAY()</f>
        <v/>
      </c>
      <c r="Q339">
        <f>IF(L339&gt;0,IF(P339&lt;0,"Ja","Nein"),"Nein")</f>
        <v/>
      </c>
    </row>
    <row r="340">
      <c r="I340" s="9">
        <f>ROUND(G340*H340,2)</f>
        <v/>
      </c>
      <c r="J340" s="9">
        <f>G340+I340</f>
        <v/>
      </c>
      <c r="K340" s="9">
        <f>IFERROR(SUMIFS(Zahlungen!$D:$D,Zahlungen!$B:$B,$A340),0)</f>
        <v/>
      </c>
      <c r="L340" s="9">
        <f>MAX(J340-K340,0)</f>
        <v/>
      </c>
      <c r="N340" s="9">
        <f>IF(M340&gt;0,ROUND(L340*M340/12,2),0)</f>
        <v/>
      </c>
      <c r="O340">
        <f>IF(L340=0,"Bezahlt",IF(K340&gt;0,"Teilbezahlt","Offen"))</f>
        <v/>
      </c>
      <c r="P340" s="13">
        <f>F340-TODAY()</f>
        <v/>
      </c>
      <c r="Q340">
        <f>IF(L340&gt;0,IF(P340&lt;0,"Ja","Nein"),"Nein")</f>
        <v/>
      </c>
    </row>
    <row r="341">
      <c r="I341" s="9">
        <f>ROUND(G341*H341,2)</f>
        <v/>
      </c>
      <c r="J341" s="9">
        <f>G341+I341</f>
        <v/>
      </c>
      <c r="K341" s="9">
        <f>IFERROR(SUMIFS(Zahlungen!$D:$D,Zahlungen!$B:$B,$A341),0)</f>
        <v/>
      </c>
      <c r="L341" s="9">
        <f>MAX(J341-K341,0)</f>
        <v/>
      </c>
      <c r="N341" s="9">
        <f>IF(M341&gt;0,ROUND(L341*M341/12,2),0)</f>
        <v/>
      </c>
      <c r="O341">
        <f>IF(L341=0,"Bezahlt",IF(K341&gt;0,"Teilbezahlt","Offen"))</f>
        <v/>
      </c>
      <c r="P341" s="13">
        <f>F341-TODAY()</f>
        <v/>
      </c>
      <c r="Q341">
        <f>IF(L341&gt;0,IF(P341&lt;0,"Ja","Nein"),"Nein")</f>
        <v/>
      </c>
    </row>
    <row r="342">
      <c r="I342" s="9">
        <f>ROUND(G342*H342,2)</f>
        <v/>
      </c>
      <c r="J342" s="9">
        <f>G342+I342</f>
        <v/>
      </c>
      <c r="K342" s="9">
        <f>IFERROR(SUMIFS(Zahlungen!$D:$D,Zahlungen!$B:$B,$A342),0)</f>
        <v/>
      </c>
      <c r="L342" s="9">
        <f>MAX(J342-K342,0)</f>
        <v/>
      </c>
      <c r="N342" s="9">
        <f>IF(M342&gt;0,ROUND(L342*M342/12,2),0)</f>
        <v/>
      </c>
      <c r="O342">
        <f>IF(L342=0,"Bezahlt",IF(K342&gt;0,"Teilbezahlt","Offen"))</f>
        <v/>
      </c>
      <c r="P342" s="13">
        <f>F342-TODAY()</f>
        <v/>
      </c>
      <c r="Q342">
        <f>IF(L342&gt;0,IF(P342&lt;0,"Ja","Nein"),"Nein")</f>
        <v/>
      </c>
    </row>
    <row r="343">
      <c r="I343" s="9">
        <f>ROUND(G343*H343,2)</f>
        <v/>
      </c>
      <c r="J343" s="9">
        <f>G343+I343</f>
        <v/>
      </c>
      <c r="K343" s="9">
        <f>IFERROR(SUMIFS(Zahlungen!$D:$D,Zahlungen!$B:$B,$A343),0)</f>
        <v/>
      </c>
      <c r="L343" s="9">
        <f>MAX(J343-K343,0)</f>
        <v/>
      </c>
      <c r="N343" s="9">
        <f>IF(M343&gt;0,ROUND(L343*M343/12,2),0)</f>
        <v/>
      </c>
      <c r="O343">
        <f>IF(L343=0,"Bezahlt",IF(K343&gt;0,"Teilbezahlt","Offen"))</f>
        <v/>
      </c>
      <c r="P343" s="13">
        <f>F343-TODAY()</f>
        <v/>
      </c>
      <c r="Q343">
        <f>IF(L343&gt;0,IF(P343&lt;0,"Ja","Nein"),"Nein")</f>
        <v/>
      </c>
    </row>
    <row r="344">
      <c r="I344" s="9">
        <f>ROUND(G344*H344,2)</f>
        <v/>
      </c>
      <c r="J344" s="9">
        <f>G344+I344</f>
        <v/>
      </c>
      <c r="K344" s="9">
        <f>IFERROR(SUMIFS(Zahlungen!$D:$D,Zahlungen!$B:$B,$A344),0)</f>
        <v/>
      </c>
      <c r="L344" s="9">
        <f>MAX(J344-K344,0)</f>
        <v/>
      </c>
      <c r="N344" s="9">
        <f>IF(M344&gt;0,ROUND(L344*M344/12,2),0)</f>
        <v/>
      </c>
      <c r="O344">
        <f>IF(L344=0,"Bezahlt",IF(K344&gt;0,"Teilbezahlt","Offen"))</f>
        <v/>
      </c>
      <c r="P344" s="13">
        <f>F344-TODAY()</f>
        <v/>
      </c>
      <c r="Q344">
        <f>IF(L344&gt;0,IF(P344&lt;0,"Ja","Nein"),"Nein")</f>
        <v/>
      </c>
    </row>
    <row r="345">
      <c r="I345" s="9">
        <f>ROUND(G345*H345,2)</f>
        <v/>
      </c>
      <c r="J345" s="9">
        <f>G345+I345</f>
        <v/>
      </c>
      <c r="K345" s="9">
        <f>IFERROR(SUMIFS(Zahlungen!$D:$D,Zahlungen!$B:$B,$A345),0)</f>
        <v/>
      </c>
      <c r="L345" s="9">
        <f>MAX(J345-K345,0)</f>
        <v/>
      </c>
      <c r="N345" s="9">
        <f>IF(M345&gt;0,ROUND(L345*M345/12,2),0)</f>
        <v/>
      </c>
      <c r="O345">
        <f>IF(L345=0,"Bezahlt",IF(K345&gt;0,"Teilbezahlt","Offen"))</f>
        <v/>
      </c>
      <c r="P345" s="13">
        <f>F345-TODAY()</f>
        <v/>
      </c>
      <c r="Q345">
        <f>IF(L345&gt;0,IF(P345&lt;0,"Ja","Nein"),"Nein")</f>
        <v/>
      </c>
    </row>
    <row r="346">
      <c r="I346" s="9">
        <f>ROUND(G346*H346,2)</f>
        <v/>
      </c>
      <c r="J346" s="9">
        <f>G346+I346</f>
        <v/>
      </c>
      <c r="K346" s="9">
        <f>IFERROR(SUMIFS(Zahlungen!$D:$D,Zahlungen!$B:$B,$A346),0)</f>
        <v/>
      </c>
      <c r="L346" s="9">
        <f>MAX(J346-K346,0)</f>
        <v/>
      </c>
      <c r="N346" s="9">
        <f>IF(M346&gt;0,ROUND(L346*M346/12,2),0)</f>
        <v/>
      </c>
      <c r="O346">
        <f>IF(L346=0,"Bezahlt",IF(K346&gt;0,"Teilbezahlt","Offen"))</f>
        <v/>
      </c>
      <c r="P346" s="13">
        <f>F346-TODAY()</f>
        <v/>
      </c>
      <c r="Q346">
        <f>IF(L346&gt;0,IF(P346&lt;0,"Ja","Nein"),"Nein")</f>
        <v/>
      </c>
    </row>
    <row r="347">
      <c r="I347" s="9">
        <f>ROUND(G347*H347,2)</f>
        <v/>
      </c>
      <c r="J347" s="9">
        <f>G347+I347</f>
        <v/>
      </c>
      <c r="K347" s="9">
        <f>IFERROR(SUMIFS(Zahlungen!$D:$D,Zahlungen!$B:$B,$A347),0)</f>
        <v/>
      </c>
      <c r="L347" s="9">
        <f>MAX(J347-K347,0)</f>
        <v/>
      </c>
      <c r="N347" s="9">
        <f>IF(M347&gt;0,ROUND(L347*M347/12,2),0)</f>
        <v/>
      </c>
      <c r="O347">
        <f>IF(L347=0,"Bezahlt",IF(K347&gt;0,"Teilbezahlt","Offen"))</f>
        <v/>
      </c>
      <c r="P347" s="13">
        <f>F347-TODAY()</f>
        <v/>
      </c>
      <c r="Q347">
        <f>IF(L347&gt;0,IF(P347&lt;0,"Ja","Nein"),"Nein")</f>
        <v/>
      </c>
    </row>
    <row r="348">
      <c r="I348" s="9">
        <f>ROUND(G348*H348,2)</f>
        <v/>
      </c>
      <c r="J348" s="9">
        <f>G348+I348</f>
        <v/>
      </c>
      <c r="K348" s="9">
        <f>IFERROR(SUMIFS(Zahlungen!$D:$D,Zahlungen!$B:$B,$A348),0)</f>
        <v/>
      </c>
      <c r="L348" s="9">
        <f>MAX(J348-K348,0)</f>
        <v/>
      </c>
      <c r="N348" s="9">
        <f>IF(M348&gt;0,ROUND(L348*M348/12,2),0)</f>
        <v/>
      </c>
      <c r="O348">
        <f>IF(L348=0,"Bezahlt",IF(K348&gt;0,"Teilbezahlt","Offen"))</f>
        <v/>
      </c>
      <c r="P348" s="13">
        <f>F348-TODAY()</f>
        <v/>
      </c>
      <c r="Q348">
        <f>IF(L348&gt;0,IF(P348&lt;0,"Ja","Nein"),"Nein")</f>
        <v/>
      </c>
    </row>
    <row r="349">
      <c r="I349" s="9">
        <f>ROUND(G349*H349,2)</f>
        <v/>
      </c>
      <c r="J349" s="9">
        <f>G349+I349</f>
        <v/>
      </c>
      <c r="K349" s="9">
        <f>IFERROR(SUMIFS(Zahlungen!$D:$D,Zahlungen!$B:$B,$A349),0)</f>
        <v/>
      </c>
      <c r="L349" s="9">
        <f>MAX(J349-K349,0)</f>
        <v/>
      </c>
      <c r="N349" s="9">
        <f>IF(M349&gt;0,ROUND(L349*M349/12,2),0)</f>
        <v/>
      </c>
      <c r="O349">
        <f>IF(L349=0,"Bezahlt",IF(K349&gt;0,"Teilbezahlt","Offen"))</f>
        <v/>
      </c>
      <c r="P349" s="13">
        <f>F349-TODAY()</f>
        <v/>
      </c>
      <c r="Q349">
        <f>IF(L349&gt;0,IF(P349&lt;0,"Ja","Nein"),"Nein")</f>
        <v/>
      </c>
    </row>
    <row r="350">
      <c r="I350" s="9">
        <f>ROUND(G350*H350,2)</f>
        <v/>
      </c>
      <c r="J350" s="9">
        <f>G350+I350</f>
        <v/>
      </c>
      <c r="K350" s="9">
        <f>IFERROR(SUMIFS(Zahlungen!$D:$D,Zahlungen!$B:$B,$A350),0)</f>
        <v/>
      </c>
      <c r="L350" s="9">
        <f>MAX(J350-K350,0)</f>
        <v/>
      </c>
      <c r="N350" s="9">
        <f>IF(M350&gt;0,ROUND(L350*M350/12,2),0)</f>
        <v/>
      </c>
      <c r="O350">
        <f>IF(L350=0,"Bezahlt",IF(K350&gt;0,"Teilbezahlt","Offen"))</f>
        <v/>
      </c>
      <c r="P350" s="13">
        <f>F350-TODAY()</f>
        <v/>
      </c>
      <c r="Q350">
        <f>IF(L350&gt;0,IF(P350&lt;0,"Ja","Nein"),"Nein")</f>
        <v/>
      </c>
    </row>
    <row r="351">
      <c r="I351" s="9">
        <f>ROUND(G351*H351,2)</f>
        <v/>
      </c>
      <c r="J351" s="9">
        <f>G351+I351</f>
        <v/>
      </c>
      <c r="K351" s="9">
        <f>IFERROR(SUMIFS(Zahlungen!$D:$D,Zahlungen!$B:$B,$A351),0)</f>
        <v/>
      </c>
      <c r="L351" s="9">
        <f>MAX(J351-K351,0)</f>
        <v/>
      </c>
      <c r="N351" s="9">
        <f>IF(M351&gt;0,ROUND(L351*M351/12,2),0)</f>
        <v/>
      </c>
      <c r="O351">
        <f>IF(L351=0,"Bezahlt",IF(K351&gt;0,"Teilbezahlt","Offen"))</f>
        <v/>
      </c>
      <c r="P351" s="13">
        <f>F351-TODAY()</f>
        <v/>
      </c>
      <c r="Q351">
        <f>IF(L351&gt;0,IF(P351&lt;0,"Ja","Nein"),"Nein")</f>
        <v/>
      </c>
    </row>
    <row r="352">
      <c r="I352" s="9">
        <f>ROUND(G352*H352,2)</f>
        <v/>
      </c>
      <c r="J352" s="9">
        <f>G352+I352</f>
        <v/>
      </c>
      <c r="K352" s="9">
        <f>IFERROR(SUMIFS(Zahlungen!$D:$D,Zahlungen!$B:$B,$A352),0)</f>
        <v/>
      </c>
      <c r="L352" s="9">
        <f>MAX(J352-K352,0)</f>
        <v/>
      </c>
      <c r="N352" s="9">
        <f>IF(M352&gt;0,ROUND(L352*M352/12,2),0)</f>
        <v/>
      </c>
      <c r="O352">
        <f>IF(L352=0,"Bezahlt",IF(K352&gt;0,"Teilbezahlt","Offen"))</f>
        <v/>
      </c>
      <c r="P352" s="13">
        <f>F352-TODAY()</f>
        <v/>
      </c>
      <c r="Q352">
        <f>IF(L352&gt;0,IF(P352&lt;0,"Ja","Nein"),"Nein")</f>
        <v/>
      </c>
    </row>
    <row r="353">
      <c r="I353" s="9">
        <f>ROUND(G353*H353,2)</f>
        <v/>
      </c>
      <c r="J353" s="9">
        <f>G353+I353</f>
        <v/>
      </c>
      <c r="K353" s="9">
        <f>IFERROR(SUMIFS(Zahlungen!$D:$D,Zahlungen!$B:$B,$A353),0)</f>
        <v/>
      </c>
      <c r="L353" s="9">
        <f>MAX(J353-K353,0)</f>
        <v/>
      </c>
      <c r="N353" s="9">
        <f>IF(M353&gt;0,ROUND(L353*M353/12,2),0)</f>
        <v/>
      </c>
      <c r="O353">
        <f>IF(L353=0,"Bezahlt",IF(K353&gt;0,"Teilbezahlt","Offen"))</f>
        <v/>
      </c>
      <c r="P353" s="13">
        <f>F353-TODAY()</f>
        <v/>
      </c>
      <c r="Q353">
        <f>IF(L353&gt;0,IF(P353&lt;0,"Ja","Nein"),"Nein")</f>
        <v/>
      </c>
    </row>
    <row r="354">
      <c r="I354" s="9">
        <f>ROUND(G354*H354,2)</f>
        <v/>
      </c>
      <c r="J354" s="9">
        <f>G354+I354</f>
        <v/>
      </c>
      <c r="K354" s="9">
        <f>IFERROR(SUMIFS(Zahlungen!$D:$D,Zahlungen!$B:$B,$A354),0)</f>
        <v/>
      </c>
      <c r="L354" s="9">
        <f>MAX(J354-K354,0)</f>
        <v/>
      </c>
      <c r="N354" s="9">
        <f>IF(M354&gt;0,ROUND(L354*M354/12,2),0)</f>
        <v/>
      </c>
      <c r="O354">
        <f>IF(L354=0,"Bezahlt",IF(K354&gt;0,"Teilbezahlt","Offen"))</f>
        <v/>
      </c>
      <c r="P354" s="13">
        <f>F354-TODAY()</f>
        <v/>
      </c>
      <c r="Q354">
        <f>IF(L354&gt;0,IF(P354&lt;0,"Ja","Nein"),"Nein")</f>
        <v/>
      </c>
    </row>
    <row r="355">
      <c r="I355" s="9">
        <f>ROUND(G355*H355,2)</f>
        <v/>
      </c>
      <c r="J355" s="9">
        <f>G355+I355</f>
        <v/>
      </c>
      <c r="K355" s="9">
        <f>IFERROR(SUMIFS(Zahlungen!$D:$D,Zahlungen!$B:$B,$A355),0)</f>
        <v/>
      </c>
      <c r="L355" s="9">
        <f>MAX(J355-K355,0)</f>
        <v/>
      </c>
      <c r="N355" s="9">
        <f>IF(M355&gt;0,ROUND(L355*M355/12,2),0)</f>
        <v/>
      </c>
      <c r="O355">
        <f>IF(L355=0,"Bezahlt",IF(K355&gt;0,"Teilbezahlt","Offen"))</f>
        <v/>
      </c>
      <c r="P355" s="13">
        <f>F355-TODAY()</f>
        <v/>
      </c>
      <c r="Q355">
        <f>IF(L355&gt;0,IF(P355&lt;0,"Ja","Nein"),"Nein")</f>
        <v/>
      </c>
    </row>
    <row r="356">
      <c r="I356" s="9">
        <f>ROUND(G356*H356,2)</f>
        <v/>
      </c>
      <c r="J356" s="9">
        <f>G356+I356</f>
        <v/>
      </c>
      <c r="K356" s="9">
        <f>IFERROR(SUMIFS(Zahlungen!$D:$D,Zahlungen!$B:$B,$A356),0)</f>
        <v/>
      </c>
      <c r="L356" s="9">
        <f>MAX(J356-K356,0)</f>
        <v/>
      </c>
      <c r="N356" s="9">
        <f>IF(M356&gt;0,ROUND(L356*M356/12,2),0)</f>
        <v/>
      </c>
      <c r="O356">
        <f>IF(L356=0,"Bezahlt",IF(K356&gt;0,"Teilbezahlt","Offen"))</f>
        <v/>
      </c>
      <c r="P356" s="13">
        <f>F356-TODAY()</f>
        <v/>
      </c>
      <c r="Q356">
        <f>IF(L356&gt;0,IF(P356&lt;0,"Ja","Nein"),"Nein")</f>
        <v/>
      </c>
    </row>
    <row r="357">
      <c r="I357" s="9">
        <f>ROUND(G357*H357,2)</f>
        <v/>
      </c>
      <c r="J357" s="9">
        <f>G357+I357</f>
        <v/>
      </c>
      <c r="K357" s="9">
        <f>IFERROR(SUMIFS(Zahlungen!$D:$D,Zahlungen!$B:$B,$A357),0)</f>
        <v/>
      </c>
      <c r="L357" s="9">
        <f>MAX(J357-K357,0)</f>
        <v/>
      </c>
      <c r="N357" s="9">
        <f>IF(M357&gt;0,ROUND(L357*M357/12,2),0)</f>
        <v/>
      </c>
      <c r="O357">
        <f>IF(L357=0,"Bezahlt",IF(K357&gt;0,"Teilbezahlt","Offen"))</f>
        <v/>
      </c>
      <c r="P357" s="13">
        <f>F357-TODAY()</f>
        <v/>
      </c>
      <c r="Q357">
        <f>IF(L357&gt;0,IF(P357&lt;0,"Ja","Nein"),"Nein")</f>
        <v/>
      </c>
    </row>
    <row r="358">
      <c r="I358" s="9">
        <f>ROUND(G358*H358,2)</f>
        <v/>
      </c>
      <c r="J358" s="9">
        <f>G358+I358</f>
        <v/>
      </c>
      <c r="K358" s="9">
        <f>IFERROR(SUMIFS(Zahlungen!$D:$D,Zahlungen!$B:$B,$A358),0)</f>
        <v/>
      </c>
      <c r="L358" s="9">
        <f>MAX(J358-K358,0)</f>
        <v/>
      </c>
      <c r="N358" s="9">
        <f>IF(M358&gt;0,ROUND(L358*M358/12,2),0)</f>
        <v/>
      </c>
      <c r="O358">
        <f>IF(L358=0,"Bezahlt",IF(K358&gt;0,"Teilbezahlt","Offen"))</f>
        <v/>
      </c>
      <c r="P358" s="13">
        <f>F358-TODAY()</f>
        <v/>
      </c>
      <c r="Q358">
        <f>IF(L358&gt;0,IF(P358&lt;0,"Ja","Nein"),"Nein")</f>
        <v/>
      </c>
    </row>
    <row r="359">
      <c r="I359" s="9">
        <f>ROUND(G359*H359,2)</f>
        <v/>
      </c>
      <c r="J359" s="9">
        <f>G359+I359</f>
        <v/>
      </c>
      <c r="K359" s="9">
        <f>IFERROR(SUMIFS(Zahlungen!$D:$D,Zahlungen!$B:$B,$A359),0)</f>
        <v/>
      </c>
      <c r="L359" s="9">
        <f>MAX(J359-K359,0)</f>
        <v/>
      </c>
      <c r="N359" s="9">
        <f>IF(M359&gt;0,ROUND(L359*M359/12,2),0)</f>
        <v/>
      </c>
      <c r="O359">
        <f>IF(L359=0,"Bezahlt",IF(K359&gt;0,"Teilbezahlt","Offen"))</f>
        <v/>
      </c>
      <c r="P359" s="13">
        <f>F359-TODAY()</f>
        <v/>
      </c>
      <c r="Q359">
        <f>IF(L359&gt;0,IF(P359&lt;0,"Ja","Nein"),"Nein")</f>
        <v/>
      </c>
    </row>
    <row r="360">
      <c r="I360" s="9">
        <f>ROUND(G360*H360,2)</f>
        <v/>
      </c>
      <c r="J360" s="9">
        <f>G360+I360</f>
        <v/>
      </c>
      <c r="K360" s="9">
        <f>IFERROR(SUMIFS(Zahlungen!$D:$D,Zahlungen!$B:$B,$A360),0)</f>
        <v/>
      </c>
      <c r="L360" s="9">
        <f>MAX(J360-K360,0)</f>
        <v/>
      </c>
      <c r="N360" s="9">
        <f>IF(M360&gt;0,ROUND(L360*M360/12,2),0)</f>
        <v/>
      </c>
      <c r="O360">
        <f>IF(L360=0,"Bezahlt",IF(K360&gt;0,"Teilbezahlt","Offen"))</f>
        <v/>
      </c>
      <c r="P360" s="13">
        <f>F360-TODAY()</f>
        <v/>
      </c>
      <c r="Q360">
        <f>IF(L360&gt;0,IF(P360&lt;0,"Ja","Nein"),"Nein")</f>
        <v/>
      </c>
    </row>
    <row r="361">
      <c r="I361" s="9">
        <f>ROUND(G361*H361,2)</f>
        <v/>
      </c>
      <c r="J361" s="9">
        <f>G361+I361</f>
        <v/>
      </c>
      <c r="K361" s="9">
        <f>IFERROR(SUMIFS(Zahlungen!$D:$D,Zahlungen!$B:$B,$A361),0)</f>
        <v/>
      </c>
      <c r="L361" s="9">
        <f>MAX(J361-K361,0)</f>
        <v/>
      </c>
      <c r="N361" s="9">
        <f>IF(M361&gt;0,ROUND(L361*M361/12,2),0)</f>
        <v/>
      </c>
      <c r="O361">
        <f>IF(L361=0,"Bezahlt",IF(K361&gt;0,"Teilbezahlt","Offen"))</f>
        <v/>
      </c>
      <c r="P361" s="13">
        <f>F361-TODAY()</f>
        <v/>
      </c>
      <c r="Q361">
        <f>IF(L361&gt;0,IF(P361&lt;0,"Ja","Nein"),"Nein")</f>
        <v/>
      </c>
    </row>
    <row r="362">
      <c r="I362" s="9">
        <f>ROUND(G362*H362,2)</f>
        <v/>
      </c>
      <c r="J362" s="9">
        <f>G362+I362</f>
        <v/>
      </c>
      <c r="K362" s="9">
        <f>IFERROR(SUMIFS(Zahlungen!$D:$D,Zahlungen!$B:$B,$A362),0)</f>
        <v/>
      </c>
      <c r="L362" s="9">
        <f>MAX(J362-K362,0)</f>
        <v/>
      </c>
      <c r="N362" s="9">
        <f>IF(M362&gt;0,ROUND(L362*M362/12,2),0)</f>
        <v/>
      </c>
      <c r="O362">
        <f>IF(L362=0,"Bezahlt",IF(K362&gt;0,"Teilbezahlt","Offen"))</f>
        <v/>
      </c>
      <c r="P362" s="13">
        <f>F362-TODAY()</f>
        <v/>
      </c>
      <c r="Q362">
        <f>IF(L362&gt;0,IF(P362&lt;0,"Ja","Nein"),"Nein")</f>
        <v/>
      </c>
    </row>
    <row r="363">
      <c r="I363" s="9">
        <f>ROUND(G363*H363,2)</f>
        <v/>
      </c>
      <c r="J363" s="9">
        <f>G363+I363</f>
        <v/>
      </c>
      <c r="K363" s="9">
        <f>IFERROR(SUMIFS(Zahlungen!$D:$D,Zahlungen!$B:$B,$A363),0)</f>
        <v/>
      </c>
      <c r="L363" s="9">
        <f>MAX(J363-K363,0)</f>
        <v/>
      </c>
      <c r="N363" s="9">
        <f>IF(M363&gt;0,ROUND(L363*M363/12,2),0)</f>
        <v/>
      </c>
      <c r="O363">
        <f>IF(L363=0,"Bezahlt",IF(K363&gt;0,"Teilbezahlt","Offen"))</f>
        <v/>
      </c>
      <c r="P363" s="13">
        <f>F363-TODAY()</f>
        <v/>
      </c>
      <c r="Q363">
        <f>IF(L363&gt;0,IF(P363&lt;0,"Ja","Nein"),"Nein")</f>
        <v/>
      </c>
    </row>
    <row r="364">
      <c r="I364" s="9">
        <f>ROUND(G364*H364,2)</f>
        <v/>
      </c>
      <c r="J364" s="9">
        <f>G364+I364</f>
        <v/>
      </c>
      <c r="K364" s="9">
        <f>IFERROR(SUMIFS(Zahlungen!$D:$D,Zahlungen!$B:$B,$A364),0)</f>
        <v/>
      </c>
      <c r="L364" s="9">
        <f>MAX(J364-K364,0)</f>
        <v/>
      </c>
      <c r="N364" s="9">
        <f>IF(M364&gt;0,ROUND(L364*M364/12,2),0)</f>
        <v/>
      </c>
      <c r="O364">
        <f>IF(L364=0,"Bezahlt",IF(K364&gt;0,"Teilbezahlt","Offen"))</f>
        <v/>
      </c>
      <c r="P364" s="13">
        <f>F364-TODAY()</f>
        <v/>
      </c>
      <c r="Q364">
        <f>IF(L364&gt;0,IF(P364&lt;0,"Ja","Nein"),"Nein")</f>
        <v/>
      </c>
    </row>
    <row r="365">
      <c r="I365" s="9">
        <f>ROUND(G365*H365,2)</f>
        <v/>
      </c>
      <c r="J365" s="9">
        <f>G365+I365</f>
        <v/>
      </c>
      <c r="K365" s="9">
        <f>IFERROR(SUMIFS(Zahlungen!$D:$D,Zahlungen!$B:$B,$A365),0)</f>
        <v/>
      </c>
      <c r="L365" s="9">
        <f>MAX(J365-K365,0)</f>
        <v/>
      </c>
      <c r="N365" s="9">
        <f>IF(M365&gt;0,ROUND(L365*M365/12,2),0)</f>
        <v/>
      </c>
      <c r="O365">
        <f>IF(L365=0,"Bezahlt",IF(K365&gt;0,"Teilbezahlt","Offen"))</f>
        <v/>
      </c>
      <c r="P365" s="13">
        <f>F365-TODAY()</f>
        <v/>
      </c>
      <c r="Q365">
        <f>IF(L365&gt;0,IF(P365&lt;0,"Ja","Nein"),"Nein")</f>
        <v/>
      </c>
    </row>
    <row r="366">
      <c r="I366" s="9">
        <f>ROUND(G366*H366,2)</f>
        <v/>
      </c>
      <c r="J366" s="9">
        <f>G366+I366</f>
        <v/>
      </c>
      <c r="K366" s="9">
        <f>IFERROR(SUMIFS(Zahlungen!$D:$D,Zahlungen!$B:$B,$A366),0)</f>
        <v/>
      </c>
      <c r="L366" s="9">
        <f>MAX(J366-K366,0)</f>
        <v/>
      </c>
      <c r="N366" s="9">
        <f>IF(M366&gt;0,ROUND(L366*M366/12,2),0)</f>
        <v/>
      </c>
      <c r="O366">
        <f>IF(L366=0,"Bezahlt",IF(K366&gt;0,"Teilbezahlt","Offen"))</f>
        <v/>
      </c>
      <c r="P366" s="13">
        <f>F366-TODAY()</f>
        <v/>
      </c>
      <c r="Q366">
        <f>IF(L366&gt;0,IF(P366&lt;0,"Ja","Nein"),"Nein")</f>
        <v/>
      </c>
    </row>
    <row r="367">
      <c r="I367" s="9">
        <f>ROUND(G367*H367,2)</f>
        <v/>
      </c>
      <c r="J367" s="9">
        <f>G367+I367</f>
        <v/>
      </c>
      <c r="K367" s="9">
        <f>IFERROR(SUMIFS(Zahlungen!$D:$D,Zahlungen!$B:$B,$A367),0)</f>
        <v/>
      </c>
      <c r="L367" s="9">
        <f>MAX(J367-K367,0)</f>
        <v/>
      </c>
      <c r="N367" s="9">
        <f>IF(M367&gt;0,ROUND(L367*M367/12,2),0)</f>
        <v/>
      </c>
      <c r="O367">
        <f>IF(L367=0,"Bezahlt",IF(K367&gt;0,"Teilbezahlt","Offen"))</f>
        <v/>
      </c>
      <c r="P367" s="13">
        <f>F367-TODAY()</f>
        <v/>
      </c>
      <c r="Q367">
        <f>IF(L367&gt;0,IF(P367&lt;0,"Ja","Nein"),"Nein")</f>
        <v/>
      </c>
    </row>
    <row r="368">
      <c r="I368" s="9">
        <f>ROUND(G368*H368,2)</f>
        <v/>
      </c>
      <c r="J368" s="9">
        <f>G368+I368</f>
        <v/>
      </c>
      <c r="K368" s="9">
        <f>IFERROR(SUMIFS(Zahlungen!$D:$D,Zahlungen!$B:$B,$A368),0)</f>
        <v/>
      </c>
      <c r="L368" s="9">
        <f>MAX(J368-K368,0)</f>
        <v/>
      </c>
      <c r="N368" s="9">
        <f>IF(M368&gt;0,ROUND(L368*M368/12,2),0)</f>
        <v/>
      </c>
      <c r="O368">
        <f>IF(L368=0,"Bezahlt",IF(K368&gt;0,"Teilbezahlt","Offen"))</f>
        <v/>
      </c>
      <c r="P368" s="13">
        <f>F368-TODAY()</f>
        <v/>
      </c>
      <c r="Q368">
        <f>IF(L368&gt;0,IF(P368&lt;0,"Ja","Nein"),"Nein")</f>
        <v/>
      </c>
    </row>
    <row r="369">
      <c r="I369" s="9">
        <f>ROUND(G369*H369,2)</f>
        <v/>
      </c>
      <c r="J369" s="9">
        <f>G369+I369</f>
        <v/>
      </c>
      <c r="K369" s="9">
        <f>IFERROR(SUMIFS(Zahlungen!$D:$D,Zahlungen!$B:$B,$A369),0)</f>
        <v/>
      </c>
      <c r="L369" s="9">
        <f>MAX(J369-K369,0)</f>
        <v/>
      </c>
      <c r="N369" s="9">
        <f>IF(M369&gt;0,ROUND(L369*M369/12,2),0)</f>
        <v/>
      </c>
      <c r="O369">
        <f>IF(L369=0,"Bezahlt",IF(K369&gt;0,"Teilbezahlt","Offen"))</f>
        <v/>
      </c>
      <c r="P369" s="13">
        <f>F369-TODAY()</f>
        <v/>
      </c>
      <c r="Q369">
        <f>IF(L369&gt;0,IF(P369&lt;0,"Ja","Nein"),"Nein")</f>
        <v/>
      </c>
    </row>
    <row r="370">
      <c r="I370" s="9">
        <f>ROUND(G370*H370,2)</f>
        <v/>
      </c>
      <c r="J370" s="9">
        <f>G370+I370</f>
        <v/>
      </c>
      <c r="K370" s="9">
        <f>IFERROR(SUMIFS(Zahlungen!$D:$D,Zahlungen!$B:$B,$A370),0)</f>
        <v/>
      </c>
      <c r="L370" s="9">
        <f>MAX(J370-K370,0)</f>
        <v/>
      </c>
      <c r="N370" s="9">
        <f>IF(M370&gt;0,ROUND(L370*M370/12,2),0)</f>
        <v/>
      </c>
      <c r="O370">
        <f>IF(L370=0,"Bezahlt",IF(K370&gt;0,"Teilbezahlt","Offen"))</f>
        <v/>
      </c>
      <c r="P370" s="13">
        <f>F370-TODAY()</f>
        <v/>
      </c>
      <c r="Q370">
        <f>IF(L370&gt;0,IF(P370&lt;0,"Ja","Nein"),"Nein")</f>
        <v/>
      </c>
    </row>
    <row r="371">
      <c r="I371" s="9">
        <f>ROUND(G371*H371,2)</f>
        <v/>
      </c>
      <c r="J371" s="9">
        <f>G371+I371</f>
        <v/>
      </c>
      <c r="K371" s="9">
        <f>IFERROR(SUMIFS(Zahlungen!$D:$D,Zahlungen!$B:$B,$A371),0)</f>
        <v/>
      </c>
      <c r="L371" s="9">
        <f>MAX(J371-K371,0)</f>
        <v/>
      </c>
      <c r="N371" s="9">
        <f>IF(M371&gt;0,ROUND(L371*M371/12,2),0)</f>
        <v/>
      </c>
      <c r="O371">
        <f>IF(L371=0,"Bezahlt",IF(K371&gt;0,"Teilbezahlt","Offen"))</f>
        <v/>
      </c>
      <c r="P371" s="13">
        <f>F371-TODAY()</f>
        <v/>
      </c>
      <c r="Q371">
        <f>IF(L371&gt;0,IF(P371&lt;0,"Ja","Nein"),"Nein")</f>
        <v/>
      </c>
    </row>
    <row r="372">
      <c r="I372" s="9">
        <f>ROUND(G372*H372,2)</f>
        <v/>
      </c>
      <c r="J372" s="9">
        <f>G372+I372</f>
        <v/>
      </c>
      <c r="K372" s="9">
        <f>IFERROR(SUMIFS(Zahlungen!$D:$D,Zahlungen!$B:$B,$A372),0)</f>
        <v/>
      </c>
      <c r="L372" s="9">
        <f>MAX(J372-K372,0)</f>
        <v/>
      </c>
      <c r="N372" s="9">
        <f>IF(M372&gt;0,ROUND(L372*M372/12,2),0)</f>
        <v/>
      </c>
      <c r="O372">
        <f>IF(L372=0,"Bezahlt",IF(K372&gt;0,"Teilbezahlt","Offen"))</f>
        <v/>
      </c>
      <c r="P372" s="13">
        <f>F372-TODAY()</f>
        <v/>
      </c>
      <c r="Q372">
        <f>IF(L372&gt;0,IF(P372&lt;0,"Ja","Nein"),"Nein")</f>
        <v/>
      </c>
    </row>
    <row r="373">
      <c r="I373" s="9">
        <f>ROUND(G373*H373,2)</f>
        <v/>
      </c>
      <c r="J373" s="9">
        <f>G373+I373</f>
        <v/>
      </c>
      <c r="K373" s="9">
        <f>IFERROR(SUMIFS(Zahlungen!$D:$D,Zahlungen!$B:$B,$A373),0)</f>
        <v/>
      </c>
      <c r="L373" s="9">
        <f>MAX(J373-K373,0)</f>
        <v/>
      </c>
      <c r="N373" s="9">
        <f>IF(M373&gt;0,ROUND(L373*M373/12,2),0)</f>
        <v/>
      </c>
      <c r="O373">
        <f>IF(L373=0,"Bezahlt",IF(K373&gt;0,"Teilbezahlt","Offen"))</f>
        <v/>
      </c>
      <c r="P373" s="13">
        <f>F373-TODAY()</f>
        <v/>
      </c>
      <c r="Q373">
        <f>IF(L373&gt;0,IF(P373&lt;0,"Ja","Nein"),"Nein")</f>
        <v/>
      </c>
    </row>
    <row r="374">
      <c r="I374" s="9">
        <f>ROUND(G374*H374,2)</f>
        <v/>
      </c>
      <c r="J374" s="9">
        <f>G374+I374</f>
        <v/>
      </c>
      <c r="K374" s="9">
        <f>IFERROR(SUMIFS(Zahlungen!$D:$D,Zahlungen!$B:$B,$A374),0)</f>
        <v/>
      </c>
      <c r="L374" s="9">
        <f>MAX(J374-K374,0)</f>
        <v/>
      </c>
      <c r="N374" s="9">
        <f>IF(M374&gt;0,ROUND(L374*M374/12,2),0)</f>
        <v/>
      </c>
      <c r="O374">
        <f>IF(L374=0,"Bezahlt",IF(K374&gt;0,"Teilbezahlt","Offen"))</f>
        <v/>
      </c>
      <c r="P374" s="13">
        <f>F374-TODAY()</f>
        <v/>
      </c>
      <c r="Q374">
        <f>IF(L374&gt;0,IF(P374&lt;0,"Ja","Nein"),"Nein")</f>
        <v/>
      </c>
    </row>
    <row r="375">
      <c r="I375" s="9">
        <f>ROUND(G375*H375,2)</f>
        <v/>
      </c>
      <c r="J375" s="9">
        <f>G375+I375</f>
        <v/>
      </c>
      <c r="K375" s="9">
        <f>IFERROR(SUMIFS(Zahlungen!$D:$D,Zahlungen!$B:$B,$A375),0)</f>
        <v/>
      </c>
      <c r="L375" s="9">
        <f>MAX(J375-K375,0)</f>
        <v/>
      </c>
      <c r="N375" s="9">
        <f>IF(M375&gt;0,ROUND(L375*M375/12,2),0)</f>
        <v/>
      </c>
      <c r="O375">
        <f>IF(L375=0,"Bezahlt",IF(K375&gt;0,"Teilbezahlt","Offen"))</f>
        <v/>
      </c>
      <c r="P375" s="13">
        <f>F375-TODAY()</f>
        <v/>
      </c>
      <c r="Q375">
        <f>IF(L375&gt;0,IF(P375&lt;0,"Ja","Nein"),"Nein")</f>
        <v/>
      </c>
    </row>
    <row r="376">
      <c r="I376" s="9">
        <f>ROUND(G376*H376,2)</f>
        <v/>
      </c>
      <c r="J376" s="9">
        <f>G376+I376</f>
        <v/>
      </c>
      <c r="K376" s="9">
        <f>IFERROR(SUMIFS(Zahlungen!$D:$D,Zahlungen!$B:$B,$A376),0)</f>
        <v/>
      </c>
      <c r="L376" s="9">
        <f>MAX(J376-K376,0)</f>
        <v/>
      </c>
      <c r="N376" s="9">
        <f>IF(M376&gt;0,ROUND(L376*M376/12,2),0)</f>
        <v/>
      </c>
      <c r="O376">
        <f>IF(L376=0,"Bezahlt",IF(K376&gt;0,"Teilbezahlt","Offen"))</f>
        <v/>
      </c>
      <c r="P376" s="13">
        <f>F376-TODAY()</f>
        <v/>
      </c>
      <c r="Q376">
        <f>IF(L376&gt;0,IF(P376&lt;0,"Ja","Nein"),"Nein")</f>
        <v/>
      </c>
    </row>
    <row r="377">
      <c r="I377" s="9">
        <f>ROUND(G377*H377,2)</f>
        <v/>
      </c>
      <c r="J377" s="9">
        <f>G377+I377</f>
        <v/>
      </c>
      <c r="K377" s="9">
        <f>IFERROR(SUMIFS(Zahlungen!$D:$D,Zahlungen!$B:$B,$A377),0)</f>
        <v/>
      </c>
      <c r="L377" s="9">
        <f>MAX(J377-K377,0)</f>
        <v/>
      </c>
      <c r="N377" s="9">
        <f>IF(M377&gt;0,ROUND(L377*M377/12,2),0)</f>
        <v/>
      </c>
      <c r="O377">
        <f>IF(L377=0,"Bezahlt",IF(K377&gt;0,"Teilbezahlt","Offen"))</f>
        <v/>
      </c>
      <c r="P377" s="13">
        <f>F377-TODAY()</f>
        <v/>
      </c>
      <c r="Q377">
        <f>IF(L377&gt;0,IF(P377&lt;0,"Ja","Nein"),"Nein")</f>
        <v/>
      </c>
    </row>
    <row r="378">
      <c r="I378" s="9">
        <f>ROUND(G378*H378,2)</f>
        <v/>
      </c>
      <c r="J378" s="9">
        <f>G378+I378</f>
        <v/>
      </c>
      <c r="K378" s="9">
        <f>IFERROR(SUMIFS(Zahlungen!$D:$D,Zahlungen!$B:$B,$A378),0)</f>
        <v/>
      </c>
      <c r="L378" s="9">
        <f>MAX(J378-K378,0)</f>
        <v/>
      </c>
      <c r="N378" s="9">
        <f>IF(M378&gt;0,ROUND(L378*M378/12,2),0)</f>
        <v/>
      </c>
      <c r="O378">
        <f>IF(L378=0,"Bezahlt",IF(K378&gt;0,"Teilbezahlt","Offen"))</f>
        <v/>
      </c>
      <c r="P378" s="13">
        <f>F378-TODAY()</f>
        <v/>
      </c>
      <c r="Q378">
        <f>IF(L378&gt;0,IF(P378&lt;0,"Ja","Nein"),"Nein")</f>
        <v/>
      </c>
    </row>
    <row r="379">
      <c r="I379" s="9">
        <f>ROUND(G379*H379,2)</f>
        <v/>
      </c>
      <c r="J379" s="9">
        <f>G379+I379</f>
        <v/>
      </c>
      <c r="K379" s="9">
        <f>IFERROR(SUMIFS(Zahlungen!$D:$D,Zahlungen!$B:$B,$A379),0)</f>
        <v/>
      </c>
      <c r="L379" s="9">
        <f>MAX(J379-K379,0)</f>
        <v/>
      </c>
      <c r="N379" s="9">
        <f>IF(M379&gt;0,ROUND(L379*M379/12,2),0)</f>
        <v/>
      </c>
      <c r="O379">
        <f>IF(L379=0,"Bezahlt",IF(K379&gt;0,"Teilbezahlt","Offen"))</f>
        <v/>
      </c>
      <c r="P379" s="13">
        <f>F379-TODAY()</f>
        <v/>
      </c>
      <c r="Q379">
        <f>IF(L379&gt;0,IF(P379&lt;0,"Ja","Nein"),"Nein")</f>
        <v/>
      </c>
    </row>
    <row r="380">
      <c r="I380" s="9">
        <f>ROUND(G380*H380,2)</f>
        <v/>
      </c>
      <c r="J380" s="9">
        <f>G380+I380</f>
        <v/>
      </c>
      <c r="K380" s="9">
        <f>IFERROR(SUMIFS(Zahlungen!$D:$D,Zahlungen!$B:$B,$A380),0)</f>
        <v/>
      </c>
      <c r="L380" s="9">
        <f>MAX(J380-K380,0)</f>
        <v/>
      </c>
      <c r="N380" s="9">
        <f>IF(M380&gt;0,ROUND(L380*M380/12,2),0)</f>
        <v/>
      </c>
      <c r="O380">
        <f>IF(L380=0,"Bezahlt",IF(K380&gt;0,"Teilbezahlt","Offen"))</f>
        <v/>
      </c>
      <c r="P380" s="13">
        <f>F380-TODAY()</f>
        <v/>
      </c>
      <c r="Q380">
        <f>IF(L380&gt;0,IF(P380&lt;0,"Ja","Nein"),"Nein")</f>
        <v/>
      </c>
    </row>
    <row r="381">
      <c r="I381" s="9">
        <f>ROUND(G381*H381,2)</f>
        <v/>
      </c>
      <c r="J381" s="9">
        <f>G381+I381</f>
        <v/>
      </c>
      <c r="K381" s="9">
        <f>IFERROR(SUMIFS(Zahlungen!$D:$D,Zahlungen!$B:$B,$A381),0)</f>
        <v/>
      </c>
      <c r="L381" s="9">
        <f>MAX(J381-K381,0)</f>
        <v/>
      </c>
      <c r="N381" s="9">
        <f>IF(M381&gt;0,ROUND(L381*M381/12,2),0)</f>
        <v/>
      </c>
      <c r="O381">
        <f>IF(L381=0,"Bezahlt",IF(K381&gt;0,"Teilbezahlt","Offen"))</f>
        <v/>
      </c>
      <c r="P381" s="13">
        <f>F381-TODAY()</f>
        <v/>
      </c>
      <c r="Q381">
        <f>IF(L381&gt;0,IF(P381&lt;0,"Ja","Nein"),"Nein")</f>
        <v/>
      </c>
    </row>
    <row r="382">
      <c r="I382" s="9">
        <f>ROUND(G382*H382,2)</f>
        <v/>
      </c>
      <c r="J382" s="9">
        <f>G382+I382</f>
        <v/>
      </c>
      <c r="K382" s="9">
        <f>IFERROR(SUMIFS(Zahlungen!$D:$D,Zahlungen!$B:$B,$A382),0)</f>
        <v/>
      </c>
      <c r="L382" s="9">
        <f>MAX(J382-K382,0)</f>
        <v/>
      </c>
      <c r="N382" s="9">
        <f>IF(M382&gt;0,ROUND(L382*M382/12,2),0)</f>
        <v/>
      </c>
      <c r="O382">
        <f>IF(L382=0,"Bezahlt",IF(K382&gt;0,"Teilbezahlt","Offen"))</f>
        <v/>
      </c>
      <c r="P382" s="13">
        <f>F382-TODAY()</f>
        <v/>
      </c>
      <c r="Q382">
        <f>IF(L382&gt;0,IF(P382&lt;0,"Ja","Nein"),"Nein")</f>
        <v/>
      </c>
    </row>
    <row r="383">
      <c r="I383" s="9">
        <f>ROUND(G383*H383,2)</f>
        <v/>
      </c>
      <c r="J383" s="9">
        <f>G383+I383</f>
        <v/>
      </c>
      <c r="K383" s="9">
        <f>IFERROR(SUMIFS(Zahlungen!$D:$D,Zahlungen!$B:$B,$A383),0)</f>
        <v/>
      </c>
      <c r="L383" s="9">
        <f>MAX(J383-K383,0)</f>
        <v/>
      </c>
      <c r="N383" s="9">
        <f>IF(M383&gt;0,ROUND(L383*M383/12,2),0)</f>
        <v/>
      </c>
      <c r="O383">
        <f>IF(L383=0,"Bezahlt",IF(K383&gt;0,"Teilbezahlt","Offen"))</f>
        <v/>
      </c>
      <c r="P383" s="13">
        <f>F383-TODAY()</f>
        <v/>
      </c>
      <c r="Q383">
        <f>IF(L383&gt;0,IF(P383&lt;0,"Ja","Nein"),"Nein")</f>
        <v/>
      </c>
    </row>
    <row r="384">
      <c r="I384" s="9">
        <f>ROUND(G384*H384,2)</f>
        <v/>
      </c>
      <c r="J384" s="9">
        <f>G384+I384</f>
        <v/>
      </c>
      <c r="K384" s="9">
        <f>IFERROR(SUMIFS(Zahlungen!$D:$D,Zahlungen!$B:$B,$A384),0)</f>
        <v/>
      </c>
      <c r="L384" s="9">
        <f>MAX(J384-K384,0)</f>
        <v/>
      </c>
      <c r="N384" s="9">
        <f>IF(M384&gt;0,ROUND(L384*M384/12,2),0)</f>
        <v/>
      </c>
      <c r="O384">
        <f>IF(L384=0,"Bezahlt",IF(K384&gt;0,"Teilbezahlt","Offen"))</f>
        <v/>
      </c>
      <c r="P384" s="13">
        <f>F384-TODAY()</f>
        <v/>
      </c>
      <c r="Q384">
        <f>IF(L384&gt;0,IF(P384&lt;0,"Ja","Nein"),"Nein")</f>
        <v/>
      </c>
    </row>
    <row r="385">
      <c r="I385" s="9">
        <f>ROUND(G385*H385,2)</f>
        <v/>
      </c>
      <c r="J385" s="9">
        <f>G385+I385</f>
        <v/>
      </c>
      <c r="K385" s="9">
        <f>IFERROR(SUMIFS(Zahlungen!$D:$D,Zahlungen!$B:$B,$A385),0)</f>
        <v/>
      </c>
      <c r="L385" s="9">
        <f>MAX(J385-K385,0)</f>
        <v/>
      </c>
      <c r="N385" s="9">
        <f>IF(M385&gt;0,ROUND(L385*M385/12,2),0)</f>
        <v/>
      </c>
      <c r="O385">
        <f>IF(L385=0,"Bezahlt",IF(K385&gt;0,"Teilbezahlt","Offen"))</f>
        <v/>
      </c>
      <c r="P385" s="13">
        <f>F385-TODAY()</f>
        <v/>
      </c>
      <c r="Q385">
        <f>IF(L385&gt;0,IF(P385&lt;0,"Ja","Nein"),"Nein")</f>
        <v/>
      </c>
    </row>
    <row r="386">
      <c r="I386" s="9">
        <f>ROUND(G386*H386,2)</f>
        <v/>
      </c>
      <c r="J386" s="9">
        <f>G386+I386</f>
        <v/>
      </c>
      <c r="K386" s="9">
        <f>IFERROR(SUMIFS(Zahlungen!$D:$D,Zahlungen!$B:$B,$A386),0)</f>
        <v/>
      </c>
      <c r="L386" s="9">
        <f>MAX(J386-K386,0)</f>
        <v/>
      </c>
      <c r="N386" s="9">
        <f>IF(M386&gt;0,ROUND(L386*M386/12,2),0)</f>
        <v/>
      </c>
      <c r="O386">
        <f>IF(L386=0,"Bezahlt",IF(K386&gt;0,"Teilbezahlt","Offen"))</f>
        <v/>
      </c>
      <c r="P386" s="13">
        <f>F386-TODAY()</f>
        <v/>
      </c>
      <c r="Q386">
        <f>IF(L386&gt;0,IF(P386&lt;0,"Ja","Nein"),"Nein")</f>
        <v/>
      </c>
    </row>
    <row r="387">
      <c r="I387" s="9">
        <f>ROUND(G387*H387,2)</f>
        <v/>
      </c>
      <c r="J387" s="9">
        <f>G387+I387</f>
        <v/>
      </c>
      <c r="K387" s="9">
        <f>IFERROR(SUMIFS(Zahlungen!$D:$D,Zahlungen!$B:$B,$A387),0)</f>
        <v/>
      </c>
      <c r="L387" s="9">
        <f>MAX(J387-K387,0)</f>
        <v/>
      </c>
      <c r="N387" s="9">
        <f>IF(M387&gt;0,ROUND(L387*M387/12,2),0)</f>
        <v/>
      </c>
      <c r="O387">
        <f>IF(L387=0,"Bezahlt",IF(K387&gt;0,"Teilbezahlt","Offen"))</f>
        <v/>
      </c>
      <c r="P387" s="13">
        <f>F387-TODAY()</f>
        <v/>
      </c>
      <c r="Q387">
        <f>IF(L387&gt;0,IF(P387&lt;0,"Ja","Nein"),"Nein")</f>
        <v/>
      </c>
    </row>
    <row r="388">
      <c r="I388" s="9">
        <f>ROUND(G388*H388,2)</f>
        <v/>
      </c>
      <c r="J388" s="9">
        <f>G388+I388</f>
        <v/>
      </c>
      <c r="K388" s="9">
        <f>IFERROR(SUMIFS(Zahlungen!$D:$D,Zahlungen!$B:$B,$A388),0)</f>
        <v/>
      </c>
      <c r="L388" s="9">
        <f>MAX(J388-K388,0)</f>
        <v/>
      </c>
      <c r="N388" s="9">
        <f>IF(M388&gt;0,ROUND(L388*M388/12,2),0)</f>
        <v/>
      </c>
      <c r="O388">
        <f>IF(L388=0,"Bezahlt",IF(K388&gt;0,"Teilbezahlt","Offen"))</f>
        <v/>
      </c>
      <c r="P388" s="13">
        <f>F388-TODAY()</f>
        <v/>
      </c>
      <c r="Q388">
        <f>IF(L388&gt;0,IF(P388&lt;0,"Ja","Nein"),"Nein")</f>
        <v/>
      </c>
    </row>
    <row r="389">
      <c r="I389" s="9">
        <f>ROUND(G389*H389,2)</f>
        <v/>
      </c>
      <c r="J389" s="9">
        <f>G389+I389</f>
        <v/>
      </c>
      <c r="K389" s="9">
        <f>IFERROR(SUMIFS(Zahlungen!$D:$D,Zahlungen!$B:$B,$A389),0)</f>
        <v/>
      </c>
      <c r="L389" s="9">
        <f>MAX(J389-K389,0)</f>
        <v/>
      </c>
      <c r="N389" s="9">
        <f>IF(M389&gt;0,ROUND(L389*M389/12,2),0)</f>
        <v/>
      </c>
      <c r="O389">
        <f>IF(L389=0,"Bezahlt",IF(K389&gt;0,"Teilbezahlt","Offen"))</f>
        <v/>
      </c>
      <c r="P389" s="13">
        <f>F389-TODAY()</f>
        <v/>
      </c>
      <c r="Q389">
        <f>IF(L389&gt;0,IF(P389&lt;0,"Ja","Nein"),"Nein")</f>
        <v/>
      </c>
    </row>
    <row r="390">
      <c r="I390" s="9">
        <f>ROUND(G390*H390,2)</f>
        <v/>
      </c>
      <c r="J390" s="9">
        <f>G390+I390</f>
        <v/>
      </c>
      <c r="K390" s="9">
        <f>IFERROR(SUMIFS(Zahlungen!$D:$D,Zahlungen!$B:$B,$A390),0)</f>
        <v/>
      </c>
      <c r="L390" s="9">
        <f>MAX(J390-K390,0)</f>
        <v/>
      </c>
      <c r="N390" s="9">
        <f>IF(M390&gt;0,ROUND(L390*M390/12,2),0)</f>
        <v/>
      </c>
      <c r="O390">
        <f>IF(L390=0,"Bezahlt",IF(K390&gt;0,"Teilbezahlt","Offen"))</f>
        <v/>
      </c>
      <c r="P390" s="13">
        <f>F390-TODAY()</f>
        <v/>
      </c>
      <c r="Q390">
        <f>IF(L390&gt;0,IF(P390&lt;0,"Ja","Nein"),"Nein")</f>
        <v/>
      </c>
    </row>
    <row r="391">
      <c r="I391" s="9">
        <f>ROUND(G391*H391,2)</f>
        <v/>
      </c>
      <c r="J391" s="9">
        <f>G391+I391</f>
        <v/>
      </c>
      <c r="K391" s="9">
        <f>IFERROR(SUMIFS(Zahlungen!$D:$D,Zahlungen!$B:$B,$A391),0)</f>
        <v/>
      </c>
      <c r="L391" s="9">
        <f>MAX(J391-K391,0)</f>
        <v/>
      </c>
      <c r="N391" s="9">
        <f>IF(M391&gt;0,ROUND(L391*M391/12,2),0)</f>
        <v/>
      </c>
      <c r="O391">
        <f>IF(L391=0,"Bezahlt",IF(K391&gt;0,"Teilbezahlt","Offen"))</f>
        <v/>
      </c>
      <c r="P391" s="13">
        <f>F391-TODAY()</f>
        <v/>
      </c>
      <c r="Q391">
        <f>IF(L391&gt;0,IF(P391&lt;0,"Ja","Nein"),"Nein")</f>
        <v/>
      </c>
    </row>
    <row r="392">
      <c r="I392" s="9">
        <f>ROUND(G392*H392,2)</f>
        <v/>
      </c>
      <c r="J392" s="9">
        <f>G392+I392</f>
        <v/>
      </c>
      <c r="K392" s="9">
        <f>IFERROR(SUMIFS(Zahlungen!$D:$D,Zahlungen!$B:$B,$A392),0)</f>
        <v/>
      </c>
      <c r="L392" s="9">
        <f>MAX(J392-K392,0)</f>
        <v/>
      </c>
      <c r="N392" s="9">
        <f>IF(M392&gt;0,ROUND(L392*M392/12,2),0)</f>
        <v/>
      </c>
      <c r="O392">
        <f>IF(L392=0,"Bezahlt",IF(K392&gt;0,"Teilbezahlt","Offen"))</f>
        <v/>
      </c>
      <c r="P392" s="13">
        <f>F392-TODAY()</f>
        <v/>
      </c>
      <c r="Q392">
        <f>IF(L392&gt;0,IF(P392&lt;0,"Ja","Nein"),"Nein")</f>
        <v/>
      </c>
    </row>
    <row r="393">
      <c r="I393" s="9">
        <f>ROUND(G393*H393,2)</f>
        <v/>
      </c>
      <c r="J393" s="9">
        <f>G393+I393</f>
        <v/>
      </c>
      <c r="K393" s="9">
        <f>IFERROR(SUMIFS(Zahlungen!$D:$D,Zahlungen!$B:$B,$A393),0)</f>
        <v/>
      </c>
      <c r="L393" s="9">
        <f>MAX(J393-K393,0)</f>
        <v/>
      </c>
      <c r="N393" s="9">
        <f>IF(M393&gt;0,ROUND(L393*M393/12,2),0)</f>
        <v/>
      </c>
      <c r="O393">
        <f>IF(L393=0,"Bezahlt",IF(K393&gt;0,"Teilbezahlt","Offen"))</f>
        <v/>
      </c>
      <c r="P393" s="13">
        <f>F393-TODAY()</f>
        <v/>
      </c>
      <c r="Q393">
        <f>IF(L393&gt;0,IF(P393&lt;0,"Ja","Nein"),"Nein")</f>
        <v/>
      </c>
    </row>
    <row r="394">
      <c r="I394" s="9">
        <f>ROUND(G394*H394,2)</f>
        <v/>
      </c>
      <c r="J394" s="9">
        <f>G394+I394</f>
        <v/>
      </c>
      <c r="K394" s="9">
        <f>IFERROR(SUMIFS(Zahlungen!$D:$D,Zahlungen!$B:$B,$A394),0)</f>
        <v/>
      </c>
      <c r="L394" s="9">
        <f>MAX(J394-K394,0)</f>
        <v/>
      </c>
      <c r="N394" s="9">
        <f>IF(M394&gt;0,ROUND(L394*M394/12,2),0)</f>
        <v/>
      </c>
      <c r="O394">
        <f>IF(L394=0,"Bezahlt",IF(K394&gt;0,"Teilbezahlt","Offen"))</f>
        <v/>
      </c>
      <c r="P394" s="13">
        <f>F394-TODAY()</f>
        <v/>
      </c>
      <c r="Q394">
        <f>IF(L394&gt;0,IF(P394&lt;0,"Ja","Nein"),"Nein")</f>
        <v/>
      </c>
    </row>
    <row r="395">
      <c r="I395" s="9">
        <f>ROUND(G395*H395,2)</f>
        <v/>
      </c>
      <c r="J395" s="9">
        <f>G395+I395</f>
        <v/>
      </c>
      <c r="K395" s="9">
        <f>IFERROR(SUMIFS(Zahlungen!$D:$D,Zahlungen!$B:$B,$A395),0)</f>
        <v/>
      </c>
      <c r="L395" s="9">
        <f>MAX(J395-K395,0)</f>
        <v/>
      </c>
      <c r="N395" s="9">
        <f>IF(M395&gt;0,ROUND(L395*M395/12,2),0)</f>
        <v/>
      </c>
      <c r="O395">
        <f>IF(L395=0,"Bezahlt",IF(K395&gt;0,"Teilbezahlt","Offen"))</f>
        <v/>
      </c>
      <c r="P395" s="13">
        <f>F395-TODAY()</f>
        <v/>
      </c>
      <c r="Q395">
        <f>IF(L395&gt;0,IF(P395&lt;0,"Ja","Nein"),"Nein")</f>
        <v/>
      </c>
    </row>
    <row r="396">
      <c r="I396" s="9">
        <f>ROUND(G396*H396,2)</f>
        <v/>
      </c>
      <c r="J396" s="9">
        <f>G396+I396</f>
        <v/>
      </c>
      <c r="K396" s="9">
        <f>IFERROR(SUMIFS(Zahlungen!$D:$D,Zahlungen!$B:$B,$A396),0)</f>
        <v/>
      </c>
      <c r="L396" s="9">
        <f>MAX(J396-K396,0)</f>
        <v/>
      </c>
      <c r="N396" s="9">
        <f>IF(M396&gt;0,ROUND(L396*M396/12,2),0)</f>
        <v/>
      </c>
      <c r="O396">
        <f>IF(L396=0,"Bezahlt",IF(K396&gt;0,"Teilbezahlt","Offen"))</f>
        <v/>
      </c>
      <c r="P396" s="13">
        <f>F396-TODAY()</f>
        <v/>
      </c>
      <c r="Q396">
        <f>IF(L396&gt;0,IF(P396&lt;0,"Ja","Nein"),"Nein")</f>
        <v/>
      </c>
    </row>
    <row r="397">
      <c r="I397" s="9">
        <f>ROUND(G397*H397,2)</f>
        <v/>
      </c>
      <c r="J397" s="9">
        <f>G397+I397</f>
        <v/>
      </c>
      <c r="K397" s="9">
        <f>IFERROR(SUMIFS(Zahlungen!$D:$D,Zahlungen!$B:$B,$A397),0)</f>
        <v/>
      </c>
      <c r="L397" s="9">
        <f>MAX(J397-K397,0)</f>
        <v/>
      </c>
      <c r="N397" s="9">
        <f>IF(M397&gt;0,ROUND(L397*M397/12,2),0)</f>
        <v/>
      </c>
      <c r="O397">
        <f>IF(L397=0,"Bezahlt",IF(K397&gt;0,"Teilbezahlt","Offen"))</f>
        <v/>
      </c>
      <c r="P397" s="13">
        <f>F397-TODAY()</f>
        <v/>
      </c>
      <c r="Q397">
        <f>IF(L397&gt;0,IF(P397&lt;0,"Ja","Nein"),"Nein")</f>
        <v/>
      </c>
    </row>
    <row r="398">
      <c r="I398" s="9">
        <f>ROUND(G398*H398,2)</f>
        <v/>
      </c>
      <c r="J398" s="9">
        <f>G398+I398</f>
        <v/>
      </c>
      <c r="K398" s="9">
        <f>IFERROR(SUMIFS(Zahlungen!$D:$D,Zahlungen!$B:$B,$A398),0)</f>
        <v/>
      </c>
      <c r="L398" s="9">
        <f>MAX(J398-K398,0)</f>
        <v/>
      </c>
      <c r="N398" s="9">
        <f>IF(M398&gt;0,ROUND(L398*M398/12,2),0)</f>
        <v/>
      </c>
      <c r="O398">
        <f>IF(L398=0,"Bezahlt",IF(K398&gt;0,"Teilbezahlt","Offen"))</f>
        <v/>
      </c>
      <c r="P398" s="13">
        <f>F398-TODAY()</f>
        <v/>
      </c>
      <c r="Q398">
        <f>IF(L398&gt;0,IF(P398&lt;0,"Ja","Nein"),"Nein")</f>
        <v/>
      </c>
    </row>
    <row r="399">
      <c r="I399" s="9">
        <f>ROUND(G399*H399,2)</f>
        <v/>
      </c>
      <c r="J399" s="9">
        <f>G399+I399</f>
        <v/>
      </c>
      <c r="K399" s="9">
        <f>IFERROR(SUMIFS(Zahlungen!$D:$D,Zahlungen!$B:$B,$A399),0)</f>
        <v/>
      </c>
      <c r="L399" s="9">
        <f>MAX(J399-K399,0)</f>
        <v/>
      </c>
      <c r="N399" s="9">
        <f>IF(M399&gt;0,ROUND(L399*M399/12,2),0)</f>
        <v/>
      </c>
      <c r="O399">
        <f>IF(L399=0,"Bezahlt",IF(K399&gt;0,"Teilbezahlt","Offen"))</f>
        <v/>
      </c>
      <c r="P399" s="13">
        <f>F399-TODAY()</f>
        <v/>
      </c>
      <c r="Q399">
        <f>IF(L399&gt;0,IF(P399&lt;0,"Ja","Nein"),"Nein")</f>
        <v/>
      </c>
    </row>
    <row r="400">
      <c r="I400" s="9">
        <f>ROUND(G400*H400,2)</f>
        <v/>
      </c>
      <c r="J400" s="9">
        <f>G400+I400</f>
        <v/>
      </c>
      <c r="K400" s="9">
        <f>IFERROR(SUMIFS(Zahlungen!$D:$D,Zahlungen!$B:$B,$A400),0)</f>
        <v/>
      </c>
      <c r="L400" s="9">
        <f>MAX(J400-K400,0)</f>
        <v/>
      </c>
      <c r="N400" s="9">
        <f>IF(M400&gt;0,ROUND(L400*M400/12,2),0)</f>
        <v/>
      </c>
      <c r="O400">
        <f>IF(L400=0,"Bezahlt",IF(K400&gt;0,"Teilbezahlt","Offen"))</f>
        <v/>
      </c>
      <c r="P400" s="13">
        <f>F400-TODAY()</f>
        <v/>
      </c>
      <c r="Q400">
        <f>IF(L400&gt;0,IF(P400&lt;0,"Ja","Nein"),"Nein")</f>
        <v/>
      </c>
    </row>
    <row r="401">
      <c r="I401" s="9">
        <f>ROUND(G401*H401,2)</f>
        <v/>
      </c>
      <c r="J401" s="9">
        <f>G401+I401</f>
        <v/>
      </c>
      <c r="K401" s="9">
        <f>IFERROR(SUMIFS(Zahlungen!$D:$D,Zahlungen!$B:$B,$A401),0)</f>
        <v/>
      </c>
      <c r="L401" s="9">
        <f>MAX(J401-K401,0)</f>
        <v/>
      </c>
      <c r="N401" s="9">
        <f>IF(M401&gt;0,ROUND(L401*M401/12,2),0)</f>
        <v/>
      </c>
      <c r="O401">
        <f>IF(L401=0,"Bezahlt",IF(K401&gt;0,"Teilbezahlt","Offen"))</f>
        <v/>
      </c>
      <c r="P401" s="13">
        <f>F401-TODAY()</f>
        <v/>
      </c>
      <c r="Q401">
        <f>IF(L401&gt;0,IF(P401&lt;0,"Ja","Nein"),"Nein")</f>
        <v/>
      </c>
    </row>
    <row r="402">
      <c r="I402" s="9">
        <f>ROUND(G402*H402,2)</f>
        <v/>
      </c>
      <c r="J402" s="9">
        <f>G402+I402</f>
        <v/>
      </c>
      <c r="K402" s="9">
        <f>IFERROR(SUMIFS(Zahlungen!$D:$D,Zahlungen!$B:$B,$A402),0)</f>
        <v/>
      </c>
      <c r="L402" s="9">
        <f>MAX(J402-K402,0)</f>
        <v/>
      </c>
      <c r="N402" s="9">
        <f>IF(M402&gt;0,ROUND(L402*M402/12,2),0)</f>
        <v/>
      </c>
      <c r="O402">
        <f>IF(L402=0,"Bezahlt",IF(K402&gt;0,"Teilbezahlt","Offen"))</f>
        <v/>
      </c>
      <c r="P402" s="13">
        <f>F402-TODAY()</f>
        <v/>
      </c>
      <c r="Q402">
        <f>IF(L402&gt;0,IF(P402&lt;0,"Ja","Nein"),"Nein")</f>
        <v/>
      </c>
    </row>
    <row r="403">
      <c r="I403" s="9">
        <f>ROUND(G403*H403,2)</f>
        <v/>
      </c>
      <c r="J403" s="9">
        <f>G403+I403</f>
        <v/>
      </c>
      <c r="K403" s="9">
        <f>IFERROR(SUMIFS(Zahlungen!$D:$D,Zahlungen!$B:$B,$A403),0)</f>
        <v/>
      </c>
      <c r="L403" s="9">
        <f>MAX(J403-K403,0)</f>
        <v/>
      </c>
      <c r="N403" s="9">
        <f>IF(M403&gt;0,ROUND(L403*M403/12,2),0)</f>
        <v/>
      </c>
      <c r="O403">
        <f>IF(L403=0,"Bezahlt",IF(K403&gt;0,"Teilbezahlt","Offen"))</f>
        <v/>
      </c>
      <c r="P403" s="13">
        <f>F403-TODAY()</f>
        <v/>
      </c>
      <c r="Q403">
        <f>IF(L403&gt;0,IF(P403&lt;0,"Ja","Nein"),"Nein")</f>
        <v/>
      </c>
    </row>
    <row r="404">
      <c r="I404" s="9">
        <f>ROUND(G404*H404,2)</f>
        <v/>
      </c>
      <c r="J404" s="9">
        <f>G404+I404</f>
        <v/>
      </c>
      <c r="K404" s="9">
        <f>IFERROR(SUMIFS(Zahlungen!$D:$D,Zahlungen!$B:$B,$A404),0)</f>
        <v/>
      </c>
      <c r="L404" s="9">
        <f>MAX(J404-K404,0)</f>
        <v/>
      </c>
      <c r="N404" s="9">
        <f>IF(M404&gt;0,ROUND(L404*M404/12,2),0)</f>
        <v/>
      </c>
      <c r="O404">
        <f>IF(L404=0,"Bezahlt",IF(K404&gt;0,"Teilbezahlt","Offen"))</f>
        <v/>
      </c>
      <c r="P404" s="13">
        <f>F404-TODAY()</f>
        <v/>
      </c>
      <c r="Q404">
        <f>IF(L404&gt;0,IF(P404&lt;0,"Ja","Nein"),"Nein")</f>
        <v/>
      </c>
    </row>
    <row r="405">
      <c r="I405" s="9">
        <f>ROUND(G405*H405,2)</f>
        <v/>
      </c>
      <c r="J405" s="9">
        <f>G405+I405</f>
        <v/>
      </c>
      <c r="K405" s="9">
        <f>IFERROR(SUMIFS(Zahlungen!$D:$D,Zahlungen!$B:$B,$A405),0)</f>
        <v/>
      </c>
      <c r="L405" s="9">
        <f>MAX(J405-K405,0)</f>
        <v/>
      </c>
      <c r="N405" s="9">
        <f>IF(M405&gt;0,ROUND(L405*M405/12,2),0)</f>
        <v/>
      </c>
      <c r="O405">
        <f>IF(L405=0,"Bezahlt",IF(K405&gt;0,"Teilbezahlt","Offen"))</f>
        <v/>
      </c>
      <c r="P405" s="13">
        <f>F405-TODAY()</f>
        <v/>
      </c>
      <c r="Q405">
        <f>IF(L405&gt;0,IF(P405&lt;0,"Ja","Nein"),"Nein")</f>
        <v/>
      </c>
    </row>
    <row r="406">
      <c r="I406" s="9">
        <f>ROUND(G406*H406,2)</f>
        <v/>
      </c>
      <c r="J406" s="9">
        <f>G406+I406</f>
        <v/>
      </c>
      <c r="K406" s="9">
        <f>IFERROR(SUMIFS(Zahlungen!$D:$D,Zahlungen!$B:$B,$A406),0)</f>
        <v/>
      </c>
      <c r="L406" s="9">
        <f>MAX(J406-K406,0)</f>
        <v/>
      </c>
      <c r="N406" s="9">
        <f>IF(M406&gt;0,ROUND(L406*M406/12,2),0)</f>
        <v/>
      </c>
      <c r="O406">
        <f>IF(L406=0,"Bezahlt",IF(K406&gt;0,"Teilbezahlt","Offen"))</f>
        <v/>
      </c>
      <c r="P406" s="13">
        <f>F406-TODAY()</f>
        <v/>
      </c>
      <c r="Q406">
        <f>IF(L406&gt;0,IF(P406&lt;0,"Ja","Nein"),"Nein")</f>
        <v/>
      </c>
    </row>
    <row r="407">
      <c r="I407" s="9">
        <f>ROUND(G407*H407,2)</f>
        <v/>
      </c>
      <c r="J407" s="9">
        <f>G407+I407</f>
        <v/>
      </c>
      <c r="K407" s="9">
        <f>IFERROR(SUMIFS(Zahlungen!$D:$D,Zahlungen!$B:$B,$A407),0)</f>
        <v/>
      </c>
      <c r="L407" s="9">
        <f>MAX(J407-K407,0)</f>
        <v/>
      </c>
      <c r="N407" s="9">
        <f>IF(M407&gt;0,ROUND(L407*M407/12,2),0)</f>
        <v/>
      </c>
      <c r="O407">
        <f>IF(L407=0,"Bezahlt",IF(K407&gt;0,"Teilbezahlt","Offen"))</f>
        <v/>
      </c>
      <c r="P407" s="13">
        <f>F407-TODAY()</f>
        <v/>
      </c>
      <c r="Q407">
        <f>IF(L407&gt;0,IF(P407&lt;0,"Ja","Nein"),"Nein")</f>
        <v/>
      </c>
    </row>
    <row r="408">
      <c r="I408" s="9">
        <f>ROUND(G408*H408,2)</f>
        <v/>
      </c>
      <c r="J408" s="9">
        <f>G408+I408</f>
        <v/>
      </c>
      <c r="K408" s="9">
        <f>IFERROR(SUMIFS(Zahlungen!$D:$D,Zahlungen!$B:$B,$A408),0)</f>
        <v/>
      </c>
      <c r="L408" s="9">
        <f>MAX(J408-K408,0)</f>
        <v/>
      </c>
      <c r="N408" s="9">
        <f>IF(M408&gt;0,ROUND(L408*M408/12,2),0)</f>
        <v/>
      </c>
      <c r="O408">
        <f>IF(L408=0,"Bezahlt",IF(K408&gt;0,"Teilbezahlt","Offen"))</f>
        <v/>
      </c>
      <c r="P408" s="13">
        <f>F408-TODAY()</f>
        <v/>
      </c>
      <c r="Q408">
        <f>IF(L408&gt;0,IF(P408&lt;0,"Ja","Nein"),"Nein")</f>
        <v/>
      </c>
    </row>
    <row r="409">
      <c r="I409" s="9">
        <f>ROUND(G409*H409,2)</f>
        <v/>
      </c>
      <c r="J409" s="9">
        <f>G409+I409</f>
        <v/>
      </c>
      <c r="K409" s="9">
        <f>IFERROR(SUMIFS(Zahlungen!$D:$D,Zahlungen!$B:$B,$A409),0)</f>
        <v/>
      </c>
      <c r="L409" s="9">
        <f>MAX(J409-K409,0)</f>
        <v/>
      </c>
      <c r="N409" s="9">
        <f>IF(M409&gt;0,ROUND(L409*M409/12,2),0)</f>
        <v/>
      </c>
      <c r="O409">
        <f>IF(L409=0,"Bezahlt",IF(K409&gt;0,"Teilbezahlt","Offen"))</f>
        <v/>
      </c>
      <c r="P409" s="13">
        <f>F409-TODAY()</f>
        <v/>
      </c>
      <c r="Q409">
        <f>IF(L409&gt;0,IF(P409&lt;0,"Ja","Nein"),"Nein")</f>
        <v/>
      </c>
    </row>
    <row r="410">
      <c r="I410" s="9">
        <f>ROUND(G410*H410,2)</f>
        <v/>
      </c>
      <c r="J410" s="9">
        <f>G410+I410</f>
        <v/>
      </c>
      <c r="K410" s="9">
        <f>IFERROR(SUMIFS(Zahlungen!$D:$D,Zahlungen!$B:$B,$A410),0)</f>
        <v/>
      </c>
      <c r="L410" s="9">
        <f>MAX(J410-K410,0)</f>
        <v/>
      </c>
      <c r="N410" s="9">
        <f>IF(M410&gt;0,ROUND(L410*M410/12,2),0)</f>
        <v/>
      </c>
      <c r="O410">
        <f>IF(L410=0,"Bezahlt",IF(K410&gt;0,"Teilbezahlt","Offen"))</f>
        <v/>
      </c>
      <c r="P410" s="13">
        <f>F410-TODAY()</f>
        <v/>
      </c>
      <c r="Q410">
        <f>IF(L410&gt;0,IF(P410&lt;0,"Ja","Nein"),"Nein")</f>
        <v/>
      </c>
    </row>
    <row r="411">
      <c r="I411" s="9">
        <f>ROUND(G411*H411,2)</f>
        <v/>
      </c>
      <c r="J411" s="9">
        <f>G411+I411</f>
        <v/>
      </c>
      <c r="K411" s="9">
        <f>IFERROR(SUMIFS(Zahlungen!$D:$D,Zahlungen!$B:$B,$A411),0)</f>
        <v/>
      </c>
      <c r="L411" s="9">
        <f>MAX(J411-K411,0)</f>
        <v/>
      </c>
      <c r="N411" s="9">
        <f>IF(M411&gt;0,ROUND(L411*M411/12,2),0)</f>
        <v/>
      </c>
      <c r="O411">
        <f>IF(L411=0,"Bezahlt",IF(K411&gt;0,"Teilbezahlt","Offen"))</f>
        <v/>
      </c>
      <c r="P411" s="13">
        <f>F411-TODAY()</f>
        <v/>
      </c>
      <c r="Q411">
        <f>IF(L411&gt;0,IF(P411&lt;0,"Ja","Nein"),"Nein")</f>
        <v/>
      </c>
    </row>
    <row r="412">
      <c r="I412" s="9">
        <f>ROUND(G412*H412,2)</f>
        <v/>
      </c>
      <c r="J412" s="9">
        <f>G412+I412</f>
        <v/>
      </c>
      <c r="K412" s="9">
        <f>IFERROR(SUMIFS(Zahlungen!$D:$D,Zahlungen!$B:$B,$A412),0)</f>
        <v/>
      </c>
      <c r="L412" s="9">
        <f>MAX(J412-K412,0)</f>
        <v/>
      </c>
      <c r="N412" s="9">
        <f>IF(M412&gt;0,ROUND(L412*M412/12,2),0)</f>
        <v/>
      </c>
      <c r="O412">
        <f>IF(L412=0,"Bezahlt",IF(K412&gt;0,"Teilbezahlt","Offen"))</f>
        <v/>
      </c>
      <c r="P412" s="13">
        <f>F412-TODAY()</f>
        <v/>
      </c>
      <c r="Q412">
        <f>IF(L412&gt;0,IF(P412&lt;0,"Ja","Nein"),"Nein")</f>
        <v/>
      </c>
    </row>
    <row r="413">
      <c r="I413" s="9">
        <f>ROUND(G413*H413,2)</f>
        <v/>
      </c>
      <c r="J413" s="9">
        <f>G413+I413</f>
        <v/>
      </c>
      <c r="K413" s="9">
        <f>IFERROR(SUMIFS(Zahlungen!$D:$D,Zahlungen!$B:$B,$A413),0)</f>
        <v/>
      </c>
      <c r="L413" s="9">
        <f>MAX(J413-K413,0)</f>
        <v/>
      </c>
      <c r="N413" s="9">
        <f>IF(M413&gt;0,ROUND(L413*M413/12,2),0)</f>
        <v/>
      </c>
      <c r="O413">
        <f>IF(L413=0,"Bezahlt",IF(K413&gt;0,"Teilbezahlt","Offen"))</f>
        <v/>
      </c>
      <c r="P413" s="13">
        <f>F413-TODAY()</f>
        <v/>
      </c>
      <c r="Q413">
        <f>IF(L413&gt;0,IF(P413&lt;0,"Ja","Nein"),"Nein")</f>
        <v/>
      </c>
    </row>
    <row r="414">
      <c r="I414" s="9">
        <f>ROUND(G414*H414,2)</f>
        <v/>
      </c>
      <c r="J414" s="9">
        <f>G414+I414</f>
        <v/>
      </c>
      <c r="K414" s="9">
        <f>IFERROR(SUMIFS(Zahlungen!$D:$D,Zahlungen!$B:$B,$A414),0)</f>
        <v/>
      </c>
      <c r="L414" s="9">
        <f>MAX(J414-K414,0)</f>
        <v/>
      </c>
      <c r="N414" s="9">
        <f>IF(M414&gt;0,ROUND(L414*M414/12,2),0)</f>
        <v/>
      </c>
      <c r="O414">
        <f>IF(L414=0,"Bezahlt",IF(K414&gt;0,"Teilbezahlt","Offen"))</f>
        <v/>
      </c>
      <c r="P414" s="13">
        <f>F414-TODAY()</f>
        <v/>
      </c>
      <c r="Q414">
        <f>IF(L414&gt;0,IF(P414&lt;0,"Ja","Nein"),"Nein")</f>
        <v/>
      </c>
    </row>
    <row r="415">
      <c r="I415" s="9">
        <f>ROUND(G415*H415,2)</f>
        <v/>
      </c>
      <c r="J415" s="9">
        <f>G415+I415</f>
        <v/>
      </c>
      <c r="K415" s="9">
        <f>IFERROR(SUMIFS(Zahlungen!$D:$D,Zahlungen!$B:$B,$A415),0)</f>
        <v/>
      </c>
      <c r="L415" s="9">
        <f>MAX(J415-K415,0)</f>
        <v/>
      </c>
      <c r="N415" s="9">
        <f>IF(M415&gt;0,ROUND(L415*M415/12,2),0)</f>
        <v/>
      </c>
      <c r="O415">
        <f>IF(L415=0,"Bezahlt",IF(K415&gt;0,"Teilbezahlt","Offen"))</f>
        <v/>
      </c>
      <c r="P415" s="13">
        <f>F415-TODAY()</f>
        <v/>
      </c>
      <c r="Q415">
        <f>IF(L415&gt;0,IF(P415&lt;0,"Ja","Nein"),"Nein")</f>
        <v/>
      </c>
    </row>
    <row r="416">
      <c r="I416" s="9">
        <f>ROUND(G416*H416,2)</f>
        <v/>
      </c>
      <c r="J416" s="9">
        <f>G416+I416</f>
        <v/>
      </c>
      <c r="K416" s="9">
        <f>IFERROR(SUMIFS(Zahlungen!$D:$D,Zahlungen!$B:$B,$A416),0)</f>
        <v/>
      </c>
      <c r="L416" s="9">
        <f>MAX(J416-K416,0)</f>
        <v/>
      </c>
      <c r="N416" s="9">
        <f>IF(M416&gt;0,ROUND(L416*M416/12,2),0)</f>
        <v/>
      </c>
      <c r="O416">
        <f>IF(L416=0,"Bezahlt",IF(K416&gt;0,"Teilbezahlt","Offen"))</f>
        <v/>
      </c>
      <c r="P416" s="13">
        <f>F416-TODAY()</f>
        <v/>
      </c>
      <c r="Q416">
        <f>IF(L416&gt;0,IF(P416&lt;0,"Ja","Nein"),"Nein")</f>
        <v/>
      </c>
    </row>
    <row r="417">
      <c r="I417" s="9">
        <f>ROUND(G417*H417,2)</f>
        <v/>
      </c>
      <c r="J417" s="9">
        <f>G417+I417</f>
        <v/>
      </c>
      <c r="K417" s="9">
        <f>IFERROR(SUMIFS(Zahlungen!$D:$D,Zahlungen!$B:$B,$A417),0)</f>
        <v/>
      </c>
      <c r="L417" s="9">
        <f>MAX(J417-K417,0)</f>
        <v/>
      </c>
      <c r="N417" s="9">
        <f>IF(M417&gt;0,ROUND(L417*M417/12,2),0)</f>
        <v/>
      </c>
      <c r="O417">
        <f>IF(L417=0,"Bezahlt",IF(K417&gt;0,"Teilbezahlt","Offen"))</f>
        <v/>
      </c>
      <c r="P417" s="13">
        <f>F417-TODAY()</f>
        <v/>
      </c>
      <c r="Q417">
        <f>IF(L417&gt;0,IF(P417&lt;0,"Ja","Nein"),"Nein")</f>
        <v/>
      </c>
    </row>
    <row r="418">
      <c r="I418" s="9">
        <f>ROUND(G418*H418,2)</f>
        <v/>
      </c>
      <c r="J418" s="9">
        <f>G418+I418</f>
        <v/>
      </c>
      <c r="K418" s="9">
        <f>IFERROR(SUMIFS(Zahlungen!$D:$D,Zahlungen!$B:$B,$A418),0)</f>
        <v/>
      </c>
      <c r="L418" s="9">
        <f>MAX(J418-K418,0)</f>
        <v/>
      </c>
      <c r="N418" s="9">
        <f>IF(M418&gt;0,ROUND(L418*M418/12,2),0)</f>
        <v/>
      </c>
      <c r="O418">
        <f>IF(L418=0,"Bezahlt",IF(K418&gt;0,"Teilbezahlt","Offen"))</f>
        <v/>
      </c>
      <c r="P418" s="13">
        <f>F418-TODAY()</f>
        <v/>
      </c>
      <c r="Q418">
        <f>IF(L418&gt;0,IF(P418&lt;0,"Ja","Nein"),"Nein")</f>
        <v/>
      </c>
    </row>
    <row r="419">
      <c r="I419" s="9">
        <f>ROUND(G419*H419,2)</f>
        <v/>
      </c>
      <c r="J419" s="9">
        <f>G419+I419</f>
        <v/>
      </c>
      <c r="K419" s="9">
        <f>IFERROR(SUMIFS(Zahlungen!$D:$D,Zahlungen!$B:$B,$A419),0)</f>
        <v/>
      </c>
      <c r="L419" s="9">
        <f>MAX(J419-K419,0)</f>
        <v/>
      </c>
      <c r="N419" s="9">
        <f>IF(M419&gt;0,ROUND(L419*M419/12,2),0)</f>
        <v/>
      </c>
      <c r="O419">
        <f>IF(L419=0,"Bezahlt",IF(K419&gt;0,"Teilbezahlt","Offen"))</f>
        <v/>
      </c>
      <c r="P419" s="13">
        <f>F419-TODAY()</f>
        <v/>
      </c>
      <c r="Q419">
        <f>IF(L419&gt;0,IF(P419&lt;0,"Ja","Nein"),"Nein")</f>
        <v/>
      </c>
    </row>
    <row r="420">
      <c r="I420" s="9">
        <f>ROUND(G420*H420,2)</f>
        <v/>
      </c>
      <c r="J420" s="9">
        <f>G420+I420</f>
        <v/>
      </c>
      <c r="K420" s="9">
        <f>IFERROR(SUMIFS(Zahlungen!$D:$D,Zahlungen!$B:$B,$A420),0)</f>
        <v/>
      </c>
      <c r="L420" s="9">
        <f>MAX(J420-K420,0)</f>
        <v/>
      </c>
      <c r="N420" s="9">
        <f>IF(M420&gt;0,ROUND(L420*M420/12,2),0)</f>
        <v/>
      </c>
      <c r="O420">
        <f>IF(L420=0,"Bezahlt",IF(K420&gt;0,"Teilbezahlt","Offen"))</f>
        <v/>
      </c>
      <c r="P420" s="13">
        <f>F420-TODAY()</f>
        <v/>
      </c>
      <c r="Q420">
        <f>IF(L420&gt;0,IF(P420&lt;0,"Ja","Nein"),"Nein")</f>
        <v/>
      </c>
    </row>
    <row r="421">
      <c r="I421" s="9">
        <f>ROUND(G421*H421,2)</f>
        <v/>
      </c>
      <c r="J421" s="9">
        <f>G421+I421</f>
        <v/>
      </c>
      <c r="K421" s="9">
        <f>IFERROR(SUMIFS(Zahlungen!$D:$D,Zahlungen!$B:$B,$A421),0)</f>
        <v/>
      </c>
      <c r="L421" s="9">
        <f>MAX(J421-K421,0)</f>
        <v/>
      </c>
      <c r="N421" s="9">
        <f>IF(M421&gt;0,ROUND(L421*M421/12,2),0)</f>
        <v/>
      </c>
      <c r="O421">
        <f>IF(L421=0,"Bezahlt",IF(K421&gt;0,"Teilbezahlt","Offen"))</f>
        <v/>
      </c>
      <c r="P421" s="13">
        <f>F421-TODAY()</f>
        <v/>
      </c>
      <c r="Q421">
        <f>IF(L421&gt;0,IF(P421&lt;0,"Ja","Nein"),"Nein")</f>
        <v/>
      </c>
    </row>
    <row r="422">
      <c r="I422" s="9">
        <f>ROUND(G422*H422,2)</f>
        <v/>
      </c>
      <c r="J422" s="9">
        <f>G422+I422</f>
        <v/>
      </c>
      <c r="K422" s="9">
        <f>IFERROR(SUMIFS(Zahlungen!$D:$D,Zahlungen!$B:$B,$A422),0)</f>
        <v/>
      </c>
      <c r="L422" s="9">
        <f>MAX(J422-K422,0)</f>
        <v/>
      </c>
      <c r="N422" s="9">
        <f>IF(M422&gt;0,ROUND(L422*M422/12,2),0)</f>
        <v/>
      </c>
      <c r="O422">
        <f>IF(L422=0,"Bezahlt",IF(K422&gt;0,"Teilbezahlt","Offen"))</f>
        <v/>
      </c>
      <c r="P422" s="13">
        <f>F422-TODAY()</f>
        <v/>
      </c>
      <c r="Q422">
        <f>IF(L422&gt;0,IF(P422&lt;0,"Ja","Nein"),"Nein")</f>
        <v/>
      </c>
    </row>
    <row r="423">
      <c r="I423" s="9">
        <f>ROUND(G423*H423,2)</f>
        <v/>
      </c>
      <c r="J423" s="9">
        <f>G423+I423</f>
        <v/>
      </c>
      <c r="K423" s="9">
        <f>IFERROR(SUMIFS(Zahlungen!$D:$D,Zahlungen!$B:$B,$A423),0)</f>
        <v/>
      </c>
      <c r="L423" s="9">
        <f>MAX(J423-K423,0)</f>
        <v/>
      </c>
      <c r="N423" s="9">
        <f>IF(M423&gt;0,ROUND(L423*M423/12,2),0)</f>
        <v/>
      </c>
      <c r="O423">
        <f>IF(L423=0,"Bezahlt",IF(K423&gt;0,"Teilbezahlt","Offen"))</f>
        <v/>
      </c>
      <c r="P423" s="13">
        <f>F423-TODAY()</f>
        <v/>
      </c>
      <c r="Q423">
        <f>IF(L423&gt;0,IF(P423&lt;0,"Ja","Nein"),"Nein")</f>
        <v/>
      </c>
    </row>
    <row r="424">
      <c r="I424" s="9">
        <f>ROUND(G424*H424,2)</f>
        <v/>
      </c>
      <c r="J424" s="9">
        <f>G424+I424</f>
        <v/>
      </c>
      <c r="K424" s="9">
        <f>IFERROR(SUMIFS(Zahlungen!$D:$D,Zahlungen!$B:$B,$A424),0)</f>
        <v/>
      </c>
      <c r="L424" s="9">
        <f>MAX(J424-K424,0)</f>
        <v/>
      </c>
      <c r="N424" s="9">
        <f>IF(M424&gt;0,ROUND(L424*M424/12,2),0)</f>
        <v/>
      </c>
      <c r="O424">
        <f>IF(L424=0,"Bezahlt",IF(K424&gt;0,"Teilbezahlt","Offen"))</f>
        <v/>
      </c>
      <c r="P424" s="13">
        <f>F424-TODAY()</f>
        <v/>
      </c>
      <c r="Q424">
        <f>IF(L424&gt;0,IF(P424&lt;0,"Ja","Nein"),"Nein")</f>
        <v/>
      </c>
    </row>
    <row r="425">
      <c r="I425" s="9">
        <f>ROUND(G425*H425,2)</f>
        <v/>
      </c>
      <c r="J425" s="9">
        <f>G425+I425</f>
        <v/>
      </c>
      <c r="K425" s="9">
        <f>IFERROR(SUMIFS(Zahlungen!$D:$D,Zahlungen!$B:$B,$A425),0)</f>
        <v/>
      </c>
      <c r="L425" s="9">
        <f>MAX(J425-K425,0)</f>
        <v/>
      </c>
      <c r="N425" s="9">
        <f>IF(M425&gt;0,ROUND(L425*M425/12,2),0)</f>
        <v/>
      </c>
      <c r="O425">
        <f>IF(L425=0,"Bezahlt",IF(K425&gt;0,"Teilbezahlt","Offen"))</f>
        <v/>
      </c>
      <c r="P425" s="13">
        <f>F425-TODAY()</f>
        <v/>
      </c>
      <c r="Q425">
        <f>IF(L425&gt;0,IF(P425&lt;0,"Ja","Nein"),"Nein")</f>
        <v/>
      </c>
    </row>
    <row r="426">
      <c r="I426" s="9">
        <f>ROUND(G426*H426,2)</f>
        <v/>
      </c>
      <c r="J426" s="9">
        <f>G426+I426</f>
        <v/>
      </c>
      <c r="K426" s="9">
        <f>IFERROR(SUMIFS(Zahlungen!$D:$D,Zahlungen!$B:$B,$A426),0)</f>
        <v/>
      </c>
      <c r="L426" s="9">
        <f>MAX(J426-K426,0)</f>
        <v/>
      </c>
      <c r="N426" s="9">
        <f>IF(M426&gt;0,ROUND(L426*M426/12,2),0)</f>
        <v/>
      </c>
      <c r="O426">
        <f>IF(L426=0,"Bezahlt",IF(K426&gt;0,"Teilbezahlt","Offen"))</f>
        <v/>
      </c>
      <c r="P426" s="13">
        <f>F426-TODAY()</f>
        <v/>
      </c>
      <c r="Q426">
        <f>IF(L426&gt;0,IF(P426&lt;0,"Ja","Nein"),"Nein")</f>
        <v/>
      </c>
    </row>
    <row r="427">
      <c r="I427" s="9">
        <f>ROUND(G427*H427,2)</f>
        <v/>
      </c>
      <c r="J427" s="9">
        <f>G427+I427</f>
        <v/>
      </c>
      <c r="K427" s="9">
        <f>IFERROR(SUMIFS(Zahlungen!$D:$D,Zahlungen!$B:$B,$A427),0)</f>
        <v/>
      </c>
      <c r="L427" s="9">
        <f>MAX(J427-K427,0)</f>
        <v/>
      </c>
      <c r="N427" s="9">
        <f>IF(M427&gt;0,ROUND(L427*M427/12,2),0)</f>
        <v/>
      </c>
      <c r="O427">
        <f>IF(L427=0,"Bezahlt",IF(K427&gt;0,"Teilbezahlt","Offen"))</f>
        <v/>
      </c>
      <c r="P427" s="13">
        <f>F427-TODAY()</f>
        <v/>
      </c>
      <c r="Q427">
        <f>IF(L427&gt;0,IF(P427&lt;0,"Ja","Nein"),"Nein")</f>
        <v/>
      </c>
    </row>
    <row r="428">
      <c r="I428" s="9">
        <f>ROUND(G428*H428,2)</f>
        <v/>
      </c>
      <c r="J428" s="9">
        <f>G428+I428</f>
        <v/>
      </c>
      <c r="K428" s="9">
        <f>IFERROR(SUMIFS(Zahlungen!$D:$D,Zahlungen!$B:$B,$A428),0)</f>
        <v/>
      </c>
      <c r="L428" s="9">
        <f>MAX(J428-K428,0)</f>
        <v/>
      </c>
      <c r="N428" s="9">
        <f>IF(M428&gt;0,ROUND(L428*M428/12,2),0)</f>
        <v/>
      </c>
      <c r="O428">
        <f>IF(L428=0,"Bezahlt",IF(K428&gt;0,"Teilbezahlt","Offen"))</f>
        <v/>
      </c>
      <c r="P428" s="13">
        <f>F428-TODAY()</f>
        <v/>
      </c>
      <c r="Q428">
        <f>IF(L428&gt;0,IF(P428&lt;0,"Ja","Nein"),"Nein")</f>
        <v/>
      </c>
    </row>
    <row r="429">
      <c r="I429" s="9">
        <f>ROUND(G429*H429,2)</f>
        <v/>
      </c>
      <c r="J429" s="9">
        <f>G429+I429</f>
        <v/>
      </c>
      <c r="K429" s="9">
        <f>IFERROR(SUMIFS(Zahlungen!$D:$D,Zahlungen!$B:$B,$A429),0)</f>
        <v/>
      </c>
      <c r="L429" s="9">
        <f>MAX(J429-K429,0)</f>
        <v/>
      </c>
      <c r="N429" s="9">
        <f>IF(M429&gt;0,ROUND(L429*M429/12,2),0)</f>
        <v/>
      </c>
      <c r="O429">
        <f>IF(L429=0,"Bezahlt",IF(K429&gt;0,"Teilbezahlt","Offen"))</f>
        <v/>
      </c>
      <c r="P429" s="13">
        <f>F429-TODAY()</f>
        <v/>
      </c>
      <c r="Q429">
        <f>IF(L429&gt;0,IF(P429&lt;0,"Ja","Nein"),"Nein")</f>
        <v/>
      </c>
    </row>
    <row r="430">
      <c r="I430" s="9">
        <f>ROUND(G430*H430,2)</f>
        <v/>
      </c>
      <c r="J430" s="9">
        <f>G430+I430</f>
        <v/>
      </c>
      <c r="K430" s="9">
        <f>IFERROR(SUMIFS(Zahlungen!$D:$D,Zahlungen!$B:$B,$A430),0)</f>
        <v/>
      </c>
      <c r="L430" s="9">
        <f>MAX(J430-K430,0)</f>
        <v/>
      </c>
      <c r="N430" s="9">
        <f>IF(M430&gt;0,ROUND(L430*M430/12,2),0)</f>
        <v/>
      </c>
      <c r="O430">
        <f>IF(L430=0,"Bezahlt",IF(K430&gt;0,"Teilbezahlt","Offen"))</f>
        <v/>
      </c>
      <c r="P430" s="13">
        <f>F430-TODAY()</f>
        <v/>
      </c>
      <c r="Q430">
        <f>IF(L430&gt;0,IF(P430&lt;0,"Ja","Nein"),"Nein")</f>
        <v/>
      </c>
    </row>
    <row r="431">
      <c r="I431" s="9">
        <f>ROUND(G431*H431,2)</f>
        <v/>
      </c>
      <c r="J431" s="9">
        <f>G431+I431</f>
        <v/>
      </c>
      <c r="K431" s="9">
        <f>IFERROR(SUMIFS(Zahlungen!$D:$D,Zahlungen!$B:$B,$A431),0)</f>
        <v/>
      </c>
      <c r="L431" s="9">
        <f>MAX(J431-K431,0)</f>
        <v/>
      </c>
      <c r="N431" s="9">
        <f>IF(M431&gt;0,ROUND(L431*M431/12,2),0)</f>
        <v/>
      </c>
      <c r="O431">
        <f>IF(L431=0,"Bezahlt",IF(K431&gt;0,"Teilbezahlt","Offen"))</f>
        <v/>
      </c>
      <c r="P431" s="13">
        <f>F431-TODAY()</f>
        <v/>
      </c>
      <c r="Q431">
        <f>IF(L431&gt;0,IF(P431&lt;0,"Ja","Nein"),"Nein")</f>
        <v/>
      </c>
    </row>
    <row r="432">
      <c r="I432" s="9">
        <f>ROUND(G432*H432,2)</f>
        <v/>
      </c>
      <c r="J432" s="9">
        <f>G432+I432</f>
        <v/>
      </c>
      <c r="K432" s="9">
        <f>IFERROR(SUMIFS(Zahlungen!$D:$D,Zahlungen!$B:$B,$A432),0)</f>
        <v/>
      </c>
      <c r="L432" s="9">
        <f>MAX(J432-K432,0)</f>
        <v/>
      </c>
      <c r="N432" s="9">
        <f>IF(M432&gt;0,ROUND(L432*M432/12,2),0)</f>
        <v/>
      </c>
      <c r="O432">
        <f>IF(L432=0,"Bezahlt",IF(K432&gt;0,"Teilbezahlt","Offen"))</f>
        <v/>
      </c>
      <c r="P432" s="13">
        <f>F432-TODAY()</f>
        <v/>
      </c>
      <c r="Q432">
        <f>IF(L432&gt;0,IF(P432&lt;0,"Ja","Nein"),"Nein")</f>
        <v/>
      </c>
    </row>
    <row r="433">
      <c r="I433" s="9">
        <f>ROUND(G433*H433,2)</f>
        <v/>
      </c>
      <c r="J433" s="9">
        <f>G433+I433</f>
        <v/>
      </c>
      <c r="K433" s="9">
        <f>IFERROR(SUMIFS(Zahlungen!$D:$D,Zahlungen!$B:$B,$A433),0)</f>
        <v/>
      </c>
      <c r="L433" s="9">
        <f>MAX(J433-K433,0)</f>
        <v/>
      </c>
      <c r="N433" s="9">
        <f>IF(M433&gt;0,ROUND(L433*M433/12,2),0)</f>
        <v/>
      </c>
      <c r="O433">
        <f>IF(L433=0,"Bezahlt",IF(K433&gt;0,"Teilbezahlt","Offen"))</f>
        <v/>
      </c>
      <c r="P433" s="13">
        <f>F433-TODAY()</f>
        <v/>
      </c>
      <c r="Q433">
        <f>IF(L433&gt;0,IF(P433&lt;0,"Ja","Nein"),"Nein")</f>
        <v/>
      </c>
    </row>
    <row r="434">
      <c r="I434" s="9">
        <f>ROUND(G434*H434,2)</f>
        <v/>
      </c>
      <c r="J434" s="9">
        <f>G434+I434</f>
        <v/>
      </c>
      <c r="K434" s="9">
        <f>IFERROR(SUMIFS(Zahlungen!$D:$D,Zahlungen!$B:$B,$A434),0)</f>
        <v/>
      </c>
      <c r="L434" s="9">
        <f>MAX(J434-K434,0)</f>
        <v/>
      </c>
      <c r="N434" s="9">
        <f>IF(M434&gt;0,ROUND(L434*M434/12,2),0)</f>
        <v/>
      </c>
      <c r="O434">
        <f>IF(L434=0,"Bezahlt",IF(K434&gt;0,"Teilbezahlt","Offen"))</f>
        <v/>
      </c>
      <c r="P434" s="13">
        <f>F434-TODAY()</f>
        <v/>
      </c>
      <c r="Q434">
        <f>IF(L434&gt;0,IF(P434&lt;0,"Ja","Nein"),"Nein")</f>
        <v/>
      </c>
    </row>
    <row r="435">
      <c r="I435" s="9">
        <f>ROUND(G435*H435,2)</f>
        <v/>
      </c>
      <c r="J435" s="9">
        <f>G435+I435</f>
        <v/>
      </c>
      <c r="K435" s="9">
        <f>IFERROR(SUMIFS(Zahlungen!$D:$D,Zahlungen!$B:$B,$A435),0)</f>
        <v/>
      </c>
      <c r="L435" s="9">
        <f>MAX(J435-K435,0)</f>
        <v/>
      </c>
      <c r="N435" s="9">
        <f>IF(M435&gt;0,ROUND(L435*M435/12,2),0)</f>
        <v/>
      </c>
      <c r="O435">
        <f>IF(L435=0,"Bezahlt",IF(K435&gt;0,"Teilbezahlt","Offen"))</f>
        <v/>
      </c>
      <c r="P435" s="13">
        <f>F435-TODAY()</f>
        <v/>
      </c>
      <c r="Q435">
        <f>IF(L435&gt;0,IF(P435&lt;0,"Ja","Nein"),"Nein")</f>
        <v/>
      </c>
    </row>
    <row r="436">
      <c r="I436" s="9">
        <f>ROUND(G436*H436,2)</f>
        <v/>
      </c>
      <c r="J436" s="9">
        <f>G436+I436</f>
        <v/>
      </c>
      <c r="K436" s="9">
        <f>IFERROR(SUMIFS(Zahlungen!$D:$D,Zahlungen!$B:$B,$A436),0)</f>
        <v/>
      </c>
      <c r="L436" s="9">
        <f>MAX(J436-K436,0)</f>
        <v/>
      </c>
      <c r="N436" s="9">
        <f>IF(M436&gt;0,ROUND(L436*M436/12,2),0)</f>
        <v/>
      </c>
      <c r="O436">
        <f>IF(L436=0,"Bezahlt",IF(K436&gt;0,"Teilbezahlt","Offen"))</f>
        <v/>
      </c>
      <c r="P436" s="13">
        <f>F436-TODAY()</f>
        <v/>
      </c>
      <c r="Q436">
        <f>IF(L436&gt;0,IF(P436&lt;0,"Ja","Nein"),"Nein")</f>
        <v/>
      </c>
    </row>
    <row r="437">
      <c r="I437" s="9">
        <f>ROUND(G437*H437,2)</f>
        <v/>
      </c>
      <c r="J437" s="9">
        <f>G437+I437</f>
        <v/>
      </c>
      <c r="K437" s="9">
        <f>IFERROR(SUMIFS(Zahlungen!$D:$D,Zahlungen!$B:$B,$A437),0)</f>
        <v/>
      </c>
      <c r="L437" s="9">
        <f>MAX(J437-K437,0)</f>
        <v/>
      </c>
      <c r="N437" s="9">
        <f>IF(M437&gt;0,ROUND(L437*M437/12,2),0)</f>
        <v/>
      </c>
      <c r="O437">
        <f>IF(L437=0,"Bezahlt",IF(K437&gt;0,"Teilbezahlt","Offen"))</f>
        <v/>
      </c>
      <c r="P437" s="13">
        <f>F437-TODAY()</f>
        <v/>
      </c>
      <c r="Q437">
        <f>IF(L437&gt;0,IF(P437&lt;0,"Ja","Nein"),"Nein")</f>
        <v/>
      </c>
    </row>
    <row r="438">
      <c r="I438" s="9">
        <f>ROUND(G438*H438,2)</f>
        <v/>
      </c>
      <c r="J438" s="9">
        <f>G438+I438</f>
        <v/>
      </c>
      <c r="K438" s="9">
        <f>IFERROR(SUMIFS(Zahlungen!$D:$D,Zahlungen!$B:$B,$A438),0)</f>
        <v/>
      </c>
      <c r="L438" s="9">
        <f>MAX(J438-K438,0)</f>
        <v/>
      </c>
      <c r="N438" s="9">
        <f>IF(M438&gt;0,ROUND(L438*M438/12,2),0)</f>
        <v/>
      </c>
      <c r="O438">
        <f>IF(L438=0,"Bezahlt",IF(K438&gt;0,"Teilbezahlt","Offen"))</f>
        <v/>
      </c>
      <c r="P438" s="13">
        <f>F438-TODAY()</f>
        <v/>
      </c>
      <c r="Q438">
        <f>IF(L438&gt;0,IF(P438&lt;0,"Ja","Nein"),"Nein")</f>
        <v/>
      </c>
    </row>
    <row r="439">
      <c r="I439" s="9">
        <f>ROUND(G439*H439,2)</f>
        <v/>
      </c>
      <c r="J439" s="9">
        <f>G439+I439</f>
        <v/>
      </c>
      <c r="K439" s="9">
        <f>IFERROR(SUMIFS(Zahlungen!$D:$D,Zahlungen!$B:$B,$A439),0)</f>
        <v/>
      </c>
      <c r="L439" s="9">
        <f>MAX(J439-K439,0)</f>
        <v/>
      </c>
      <c r="N439" s="9">
        <f>IF(M439&gt;0,ROUND(L439*M439/12,2),0)</f>
        <v/>
      </c>
      <c r="O439">
        <f>IF(L439=0,"Bezahlt",IF(K439&gt;0,"Teilbezahlt","Offen"))</f>
        <v/>
      </c>
      <c r="P439" s="13">
        <f>F439-TODAY()</f>
        <v/>
      </c>
      <c r="Q439">
        <f>IF(L439&gt;0,IF(P439&lt;0,"Ja","Nein"),"Nein")</f>
        <v/>
      </c>
    </row>
    <row r="440">
      <c r="I440" s="9">
        <f>ROUND(G440*H440,2)</f>
        <v/>
      </c>
      <c r="J440" s="9">
        <f>G440+I440</f>
        <v/>
      </c>
      <c r="K440" s="9">
        <f>IFERROR(SUMIFS(Zahlungen!$D:$D,Zahlungen!$B:$B,$A440),0)</f>
        <v/>
      </c>
      <c r="L440" s="9">
        <f>MAX(J440-K440,0)</f>
        <v/>
      </c>
      <c r="N440" s="9">
        <f>IF(M440&gt;0,ROUND(L440*M440/12,2),0)</f>
        <v/>
      </c>
      <c r="O440">
        <f>IF(L440=0,"Bezahlt",IF(K440&gt;0,"Teilbezahlt","Offen"))</f>
        <v/>
      </c>
      <c r="P440" s="13">
        <f>F440-TODAY()</f>
        <v/>
      </c>
      <c r="Q440">
        <f>IF(L440&gt;0,IF(P440&lt;0,"Ja","Nein"),"Nein")</f>
        <v/>
      </c>
    </row>
    <row r="441">
      <c r="I441" s="9">
        <f>ROUND(G441*H441,2)</f>
        <v/>
      </c>
      <c r="J441" s="9">
        <f>G441+I441</f>
        <v/>
      </c>
      <c r="K441" s="9">
        <f>IFERROR(SUMIFS(Zahlungen!$D:$D,Zahlungen!$B:$B,$A441),0)</f>
        <v/>
      </c>
      <c r="L441" s="9">
        <f>MAX(J441-K441,0)</f>
        <v/>
      </c>
      <c r="N441" s="9">
        <f>IF(M441&gt;0,ROUND(L441*M441/12,2),0)</f>
        <v/>
      </c>
      <c r="O441">
        <f>IF(L441=0,"Bezahlt",IF(K441&gt;0,"Teilbezahlt","Offen"))</f>
        <v/>
      </c>
      <c r="P441" s="13">
        <f>F441-TODAY()</f>
        <v/>
      </c>
      <c r="Q441">
        <f>IF(L441&gt;0,IF(P441&lt;0,"Ja","Nein"),"Nein")</f>
        <v/>
      </c>
    </row>
    <row r="442">
      <c r="I442" s="9">
        <f>ROUND(G442*H442,2)</f>
        <v/>
      </c>
      <c r="J442" s="9">
        <f>G442+I442</f>
        <v/>
      </c>
      <c r="K442" s="9">
        <f>IFERROR(SUMIFS(Zahlungen!$D:$D,Zahlungen!$B:$B,$A442),0)</f>
        <v/>
      </c>
      <c r="L442" s="9">
        <f>MAX(J442-K442,0)</f>
        <v/>
      </c>
      <c r="N442" s="9">
        <f>IF(M442&gt;0,ROUND(L442*M442/12,2),0)</f>
        <v/>
      </c>
      <c r="O442">
        <f>IF(L442=0,"Bezahlt",IF(K442&gt;0,"Teilbezahlt","Offen"))</f>
        <v/>
      </c>
      <c r="P442" s="13">
        <f>F442-TODAY()</f>
        <v/>
      </c>
      <c r="Q442">
        <f>IF(L442&gt;0,IF(P442&lt;0,"Ja","Nein"),"Nein")</f>
        <v/>
      </c>
    </row>
    <row r="443">
      <c r="I443" s="9">
        <f>ROUND(G443*H443,2)</f>
        <v/>
      </c>
      <c r="J443" s="9">
        <f>G443+I443</f>
        <v/>
      </c>
      <c r="K443" s="9">
        <f>IFERROR(SUMIFS(Zahlungen!$D:$D,Zahlungen!$B:$B,$A443),0)</f>
        <v/>
      </c>
      <c r="L443" s="9">
        <f>MAX(J443-K443,0)</f>
        <v/>
      </c>
      <c r="N443" s="9">
        <f>IF(M443&gt;0,ROUND(L443*M443/12,2),0)</f>
        <v/>
      </c>
      <c r="O443">
        <f>IF(L443=0,"Bezahlt",IF(K443&gt;0,"Teilbezahlt","Offen"))</f>
        <v/>
      </c>
      <c r="P443" s="13">
        <f>F443-TODAY()</f>
        <v/>
      </c>
      <c r="Q443">
        <f>IF(L443&gt;0,IF(P443&lt;0,"Ja","Nein"),"Nein")</f>
        <v/>
      </c>
    </row>
    <row r="444">
      <c r="I444" s="9">
        <f>ROUND(G444*H444,2)</f>
        <v/>
      </c>
      <c r="J444" s="9">
        <f>G444+I444</f>
        <v/>
      </c>
      <c r="K444" s="9">
        <f>IFERROR(SUMIFS(Zahlungen!$D:$D,Zahlungen!$B:$B,$A444),0)</f>
        <v/>
      </c>
      <c r="L444" s="9">
        <f>MAX(J444-K444,0)</f>
        <v/>
      </c>
      <c r="N444" s="9">
        <f>IF(M444&gt;0,ROUND(L444*M444/12,2),0)</f>
        <v/>
      </c>
      <c r="O444">
        <f>IF(L444=0,"Bezahlt",IF(K444&gt;0,"Teilbezahlt","Offen"))</f>
        <v/>
      </c>
      <c r="P444" s="13">
        <f>F444-TODAY()</f>
        <v/>
      </c>
      <c r="Q444">
        <f>IF(L444&gt;0,IF(P444&lt;0,"Ja","Nein"),"Nein")</f>
        <v/>
      </c>
    </row>
    <row r="445">
      <c r="I445" s="9">
        <f>ROUND(G445*H445,2)</f>
        <v/>
      </c>
      <c r="J445" s="9">
        <f>G445+I445</f>
        <v/>
      </c>
      <c r="K445" s="9">
        <f>IFERROR(SUMIFS(Zahlungen!$D:$D,Zahlungen!$B:$B,$A445),0)</f>
        <v/>
      </c>
      <c r="L445" s="9">
        <f>MAX(J445-K445,0)</f>
        <v/>
      </c>
      <c r="N445" s="9">
        <f>IF(M445&gt;0,ROUND(L445*M445/12,2),0)</f>
        <v/>
      </c>
      <c r="O445">
        <f>IF(L445=0,"Bezahlt",IF(K445&gt;0,"Teilbezahlt","Offen"))</f>
        <v/>
      </c>
      <c r="P445" s="13">
        <f>F445-TODAY()</f>
        <v/>
      </c>
      <c r="Q445">
        <f>IF(L445&gt;0,IF(P445&lt;0,"Ja","Nein"),"Nein")</f>
        <v/>
      </c>
    </row>
    <row r="446">
      <c r="I446" s="9">
        <f>ROUND(G446*H446,2)</f>
        <v/>
      </c>
      <c r="J446" s="9">
        <f>G446+I446</f>
        <v/>
      </c>
      <c r="K446" s="9">
        <f>IFERROR(SUMIFS(Zahlungen!$D:$D,Zahlungen!$B:$B,$A446),0)</f>
        <v/>
      </c>
      <c r="L446" s="9">
        <f>MAX(J446-K446,0)</f>
        <v/>
      </c>
      <c r="N446" s="9">
        <f>IF(M446&gt;0,ROUND(L446*M446/12,2),0)</f>
        <v/>
      </c>
      <c r="O446">
        <f>IF(L446=0,"Bezahlt",IF(K446&gt;0,"Teilbezahlt","Offen"))</f>
        <v/>
      </c>
      <c r="P446" s="13">
        <f>F446-TODAY()</f>
        <v/>
      </c>
      <c r="Q446">
        <f>IF(L446&gt;0,IF(P446&lt;0,"Ja","Nein"),"Nein")</f>
        <v/>
      </c>
    </row>
    <row r="447">
      <c r="I447" s="9">
        <f>ROUND(G447*H447,2)</f>
        <v/>
      </c>
      <c r="J447" s="9">
        <f>G447+I447</f>
        <v/>
      </c>
      <c r="K447" s="9">
        <f>IFERROR(SUMIFS(Zahlungen!$D:$D,Zahlungen!$B:$B,$A447),0)</f>
        <v/>
      </c>
      <c r="L447" s="9">
        <f>MAX(J447-K447,0)</f>
        <v/>
      </c>
      <c r="N447" s="9">
        <f>IF(M447&gt;0,ROUND(L447*M447/12,2),0)</f>
        <v/>
      </c>
      <c r="O447">
        <f>IF(L447=0,"Bezahlt",IF(K447&gt;0,"Teilbezahlt","Offen"))</f>
        <v/>
      </c>
      <c r="P447" s="13">
        <f>F447-TODAY()</f>
        <v/>
      </c>
      <c r="Q447">
        <f>IF(L447&gt;0,IF(P447&lt;0,"Ja","Nein"),"Nein")</f>
        <v/>
      </c>
    </row>
    <row r="448">
      <c r="I448" s="9">
        <f>ROUND(G448*H448,2)</f>
        <v/>
      </c>
      <c r="J448" s="9">
        <f>G448+I448</f>
        <v/>
      </c>
      <c r="K448" s="9">
        <f>IFERROR(SUMIFS(Zahlungen!$D:$D,Zahlungen!$B:$B,$A448),0)</f>
        <v/>
      </c>
      <c r="L448" s="9">
        <f>MAX(J448-K448,0)</f>
        <v/>
      </c>
      <c r="N448" s="9">
        <f>IF(M448&gt;0,ROUND(L448*M448/12,2),0)</f>
        <v/>
      </c>
      <c r="O448">
        <f>IF(L448=0,"Bezahlt",IF(K448&gt;0,"Teilbezahlt","Offen"))</f>
        <v/>
      </c>
      <c r="P448" s="13">
        <f>F448-TODAY()</f>
        <v/>
      </c>
      <c r="Q448">
        <f>IF(L448&gt;0,IF(P448&lt;0,"Ja","Nein"),"Nein")</f>
        <v/>
      </c>
    </row>
    <row r="449">
      <c r="I449" s="9">
        <f>ROUND(G449*H449,2)</f>
        <v/>
      </c>
      <c r="J449" s="9">
        <f>G449+I449</f>
        <v/>
      </c>
      <c r="K449" s="9">
        <f>IFERROR(SUMIFS(Zahlungen!$D:$D,Zahlungen!$B:$B,$A449),0)</f>
        <v/>
      </c>
      <c r="L449" s="9">
        <f>MAX(J449-K449,0)</f>
        <v/>
      </c>
      <c r="N449" s="9">
        <f>IF(M449&gt;0,ROUND(L449*M449/12,2),0)</f>
        <v/>
      </c>
      <c r="O449">
        <f>IF(L449=0,"Bezahlt",IF(K449&gt;0,"Teilbezahlt","Offen"))</f>
        <v/>
      </c>
      <c r="P449" s="13">
        <f>F449-TODAY()</f>
        <v/>
      </c>
      <c r="Q449">
        <f>IF(L449&gt;0,IF(P449&lt;0,"Ja","Nein"),"Nein")</f>
        <v/>
      </c>
    </row>
    <row r="450">
      <c r="I450" s="9">
        <f>ROUND(G450*H450,2)</f>
        <v/>
      </c>
      <c r="J450" s="9">
        <f>G450+I450</f>
        <v/>
      </c>
      <c r="K450" s="9">
        <f>IFERROR(SUMIFS(Zahlungen!$D:$D,Zahlungen!$B:$B,$A450),0)</f>
        <v/>
      </c>
      <c r="L450" s="9">
        <f>MAX(J450-K450,0)</f>
        <v/>
      </c>
      <c r="N450" s="9">
        <f>IF(M450&gt;0,ROUND(L450*M450/12,2),0)</f>
        <v/>
      </c>
      <c r="O450">
        <f>IF(L450=0,"Bezahlt",IF(K450&gt;0,"Teilbezahlt","Offen"))</f>
        <v/>
      </c>
      <c r="P450" s="13">
        <f>F450-TODAY()</f>
        <v/>
      </c>
      <c r="Q450">
        <f>IF(L450&gt;0,IF(P450&lt;0,"Ja","Nein"),"Nein")</f>
        <v/>
      </c>
    </row>
    <row r="451">
      <c r="I451" s="9">
        <f>ROUND(G451*H451,2)</f>
        <v/>
      </c>
      <c r="J451" s="9">
        <f>G451+I451</f>
        <v/>
      </c>
      <c r="K451" s="9">
        <f>IFERROR(SUMIFS(Zahlungen!$D:$D,Zahlungen!$B:$B,$A451),0)</f>
        <v/>
      </c>
      <c r="L451" s="9">
        <f>MAX(J451-K451,0)</f>
        <v/>
      </c>
      <c r="N451" s="9">
        <f>IF(M451&gt;0,ROUND(L451*M451/12,2),0)</f>
        <v/>
      </c>
      <c r="O451">
        <f>IF(L451=0,"Bezahlt",IF(K451&gt;0,"Teilbezahlt","Offen"))</f>
        <v/>
      </c>
      <c r="P451" s="13">
        <f>F451-TODAY()</f>
        <v/>
      </c>
      <c r="Q451">
        <f>IF(L451&gt;0,IF(P451&lt;0,"Ja","Nein"),"Nein")</f>
        <v/>
      </c>
    </row>
    <row r="452">
      <c r="I452" s="9">
        <f>ROUND(G452*H452,2)</f>
        <v/>
      </c>
      <c r="J452" s="9">
        <f>G452+I452</f>
        <v/>
      </c>
      <c r="K452" s="9">
        <f>IFERROR(SUMIFS(Zahlungen!$D:$D,Zahlungen!$B:$B,$A452),0)</f>
        <v/>
      </c>
      <c r="L452" s="9">
        <f>MAX(J452-K452,0)</f>
        <v/>
      </c>
      <c r="N452" s="9">
        <f>IF(M452&gt;0,ROUND(L452*M452/12,2),0)</f>
        <v/>
      </c>
      <c r="O452">
        <f>IF(L452=0,"Bezahlt",IF(K452&gt;0,"Teilbezahlt","Offen"))</f>
        <v/>
      </c>
      <c r="P452" s="13">
        <f>F452-TODAY()</f>
        <v/>
      </c>
      <c r="Q452">
        <f>IF(L452&gt;0,IF(P452&lt;0,"Ja","Nein"),"Nein")</f>
        <v/>
      </c>
    </row>
    <row r="453">
      <c r="I453" s="9">
        <f>ROUND(G453*H453,2)</f>
        <v/>
      </c>
      <c r="J453" s="9">
        <f>G453+I453</f>
        <v/>
      </c>
      <c r="K453" s="9">
        <f>IFERROR(SUMIFS(Zahlungen!$D:$D,Zahlungen!$B:$B,$A453),0)</f>
        <v/>
      </c>
      <c r="L453" s="9">
        <f>MAX(J453-K453,0)</f>
        <v/>
      </c>
      <c r="N453" s="9">
        <f>IF(M453&gt;0,ROUND(L453*M453/12,2),0)</f>
        <v/>
      </c>
      <c r="O453">
        <f>IF(L453=0,"Bezahlt",IF(K453&gt;0,"Teilbezahlt","Offen"))</f>
        <v/>
      </c>
      <c r="P453" s="13">
        <f>F453-TODAY()</f>
        <v/>
      </c>
      <c r="Q453">
        <f>IF(L453&gt;0,IF(P453&lt;0,"Ja","Nein"),"Nein")</f>
        <v/>
      </c>
    </row>
    <row r="454">
      <c r="I454" s="9">
        <f>ROUND(G454*H454,2)</f>
        <v/>
      </c>
      <c r="J454" s="9">
        <f>G454+I454</f>
        <v/>
      </c>
      <c r="K454" s="9">
        <f>IFERROR(SUMIFS(Zahlungen!$D:$D,Zahlungen!$B:$B,$A454),0)</f>
        <v/>
      </c>
      <c r="L454" s="9">
        <f>MAX(J454-K454,0)</f>
        <v/>
      </c>
      <c r="N454" s="9">
        <f>IF(M454&gt;0,ROUND(L454*M454/12,2),0)</f>
        <v/>
      </c>
      <c r="O454">
        <f>IF(L454=0,"Bezahlt",IF(K454&gt;0,"Teilbezahlt","Offen"))</f>
        <v/>
      </c>
      <c r="P454" s="13">
        <f>F454-TODAY()</f>
        <v/>
      </c>
      <c r="Q454">
        <f>IF(L454&gt;0,IF(P454&lt;0,"Ja","Nein"),"Nein")</f>
        <v/>
      </c>
    </row>
    <row r="455">
      <c r="I455" s="9">
        <f>ROUND(G455*H455,2)</f>
        <v/>
      </c>
      <c r="J455" s="9">
        <f>G455+I455</f>
        <v/>
      </c>
      <c r="K455" s="9">
        <f>IFERROR(SUMIFS(Zahlungen!$D:$D,Zahlungen!$B:$B,$A455),0)</f>
        <v/>
      </c>
      <c r="L455" s="9">
        <f>MAX(J455-K455,0)</f>
        <v/>
      </c>
      <c r="N455" s="9">
        <f>IF(M455&gt;0,ROUND(L455*M455/12,2),0)</f>
        <v/>
      </c>
      <c r="O455">
        <f>IF(L455=0,"Bezahlt",IF(K455&gt;0,"Teilbezahlt","Offen"))</f>
        <v/>
      </c>
      <c r="P455" s="13">
        <f>F455-TODAY()</f>
        <v/>
      </c>
      <c r="Q455">
        <f>IF(L455&gt;0,IF(P455&lt;0,"Ja","Nein"),"Nein")</f>
        <v/>
      </c>
    </row>
    <row r="456">
      <c r="I456" s="9">
        <f>ROUND(G456*H456,2)</f>
        <v/>
      </c>
      <c r="J456" s="9">
        <f>G456+I456</f>
        <v/>
      </c>
      <c r="K456" s="9">
        <f>IFERROR(SUMIFS(Zahlungen!$D:$D,Zahlungen!$B:$B,$A456),0)</f>
        <v/>
      </c>
      <c r="L456" s="9">
        <f>MAX(J456-K456,0)</f>
        <v/>
      </c>
      <c r="N456" s="9">
        <f>IF(M456&gt;0,ROUND(L456*M456/12,2),0)</f>
        <v/>
      </c>
      <c r="O456">
        <f>IF(L456=0,"Bezahlt",IF(K456&gt;0,"Teilbezahlt","Offen"))</f>
        <v/>
      </c>
      <c r="P456" s="13">
        <f>F456-TODAY()</f>
        <v/>
      </c>
      <c r="Q456">
        <f>IF(L456&gt;0,IF(P456&lt;0,"Ja","Nein"),"Nein")</f>
        <v/>
      </c>
    </row>
    <row r="457">
      <c r="I457" s="9">
        <f>ROUND(G457*H457,2)</f>
        <v/>
      </c>
      <c r="J457" s="9">
        <f>G457+I457</f>
        <v/>
      </c>
      <c r="K457" s="9">
        <f>IFERROR(SUMIFS(Zahlungen!$D:$D,Zahlungen!$B:$B,$A457),0)</f>
        <v/>
      </c>
      <c r="L457" s="9">
        <f>MAX(J457-K457,0)</f>
        <v/>
      </c>
      <c r="N457" s="9">
        <f>IF(M457&gt;0,ROUND(L457*M457/12,2),0)</f>
        <v/>
      </c>
      <c r="O457">
        <f>IF(L457=0,"Bezahlt",IF(K457&gt;0,"Teilbezahlt","Offen"))</f>
        <v/>
      </c>
      <c r="P457" s="13">
        <f>F457-TODAY()</f>
        <v/>
      </c>
      <c r="Q457">
        <f>IF(L457&gt;0,IF(P457&lt;0,"Ja","Nein"),"Nein")</f>
        <v/>
      </c>
    </row>
    <row r="458">
      <c r="I458" s="9">
        <f>ROUND(G458*H458,2)</f>
        <v/>
      </c>
      <c r="J458" s="9">
        <f>G458+I458</f>
        <v/>
      </c>
      <c r="K458" s="9">
        <f>IFERROR(SUMIFS(Zahlungen!$D:$D,Zahlungen!$B:$B,$A458),0)</f>
        <v/>
      </c>
      <c r="L458" s="9">
        <f>MAX(J458-K458,0)</f>
        <v/>
      </c>
      <c r="N458" s="9">
        <f>IF(M458&gt;0,ROUND(L458*M458/12,2),0)</f>
        <v/>
      </c>
      <c r="O458">
        <f>IF(L458=0,"Bezahlt",IF(K458&gt;0,"Teilbezahlt","Offen"))</f>
        <v/>
      </c>
      <c r="P458" s="13">
        <f>F458-TODAY()</f>
        <v/>
      </c>
      <c r="Q458">
        <f>IF(L458&gt;0,IF(P458&lt;0,"Ja","Nein"),"Nein")</f>
        <v/>
      </c>
    </row>
    <row r="459">
      <c r="I459" s="9">
        <f>ROUND(G459*H459,2)</f>
        <v/>
      </c>
      <c r="J459" s="9">
        <f>G459+I459</f>
        <v/>
      </c>
      <c r="K459" s="9">
        <f>IFERROR(SUMIFS(Zahlungen!$D:$D,Zahlungen!$B:$B,$A459),0)</f>
        <v/>
      </c>
      <c r="L459" s="9">
        <f>MAX(J459-K459,0)</f>
        <v/>
      </c>
      <c r="N459" s="9">
        <f>IF(M459&gt;0,ROUND(L459*M459/12,2),0)</f>
        <v/>
      </c>
      <c r="O459">
        <f>IF(L459=0,"Bezahlt",IF(K459&gt;0,"Teilbezahlt","Offen"))</f>
        <v/>
      </c>
      <c r="P459" s="13">
        <f>F459-TODAY()</f>
        <v/>
      </c>
      <c r="Q459">
        <f>IF(L459&gt;0,IF(P459&lt;0,"Ja","Nein"),"Nein")</f>
        <v/>
      </c>
    </row>
    <row r="460">
      <c r="I460" s="9">
        <f>ROUND(G460*H460,2)</f>
        <v/>
      </c>
      <c r="J460" s="9">
        <f>G460+I460</f>
        <v/>
      </c>
      <c r="K460" s="9">
        <f>IFERROR(SUMIFS(Zahlungen!$D:$D,Zahlungen!$B:$B,$A460),0)</f>
        <v/>
      </c>
      <c r="L460" s="9">
        <f>MAX(J460-K460,0)</f>
        <v/>
      </c>
      <c r="N460" s="9">
        <f>IF(M460&gt;0,ROUND(L460*M460/12,2),0)</f>
        <v/>
      </c>
      <c r="O460">
        <f>IF(L460=0,"Bezahlt",IF(K460&gt;0,"Teilbezahlt","Offen"))</f>
        <v/>
      </c>
      <c r="P460" s="13">
        <f>F460-TODAY()</f>
        <v/>
      </c>
      <c r="Q460">
        <f>IF(L460&gt;0,IF(P460&lt;0,"Ja","Nein"),"Nein")</f>
        <v/>
      </c>
    </row>
    <row r="461">
      <c r="I461" s="9">
        <f>ROUND(G461*H461,2)</f>
        <v/>
      </c>
      <c r="J461" s="9">
        <f>G461+I461</f>
        <v/>
      </c>
      <c r="K461" s="9">
        <f>IFERROR(SUMIFS(Zahlungen!$D:$D,Zahlungen!$B:$B,$A461),0)</f>
        <v/>
      </c>
      <c r="L461" s="9">
        <f>MAX(J461-K461,0)</f>
        <v/>
      </c>
      <c r="N461" s="9">
        <f>IF(M461&gt;0,ROUND(L461*M461/12,2),0)</f>
        <v/>
      </c>
      <c r="O461">
        <f>IF(L461=0,"Bezahlt",IF(K461&gt;0,"Teilbezahlt","Offen"))</f>
        <v/>
      </c>
      <c r="P461" s="13">
        <f>F461-TODAY()</f>
        <v/>
      </c>
      <c r="Q461">
        <f>IF(L461&gt;0,IF(P461&lt;0,"Ja","Nein"),"Nein")</f>
        <v/>
      </c>
    </row>
    <row r="462">
      <c r="I462" s="9">
        <f>ROUND(G462*H462,2)</f>
        <v/>
      </c>
      <c r="J462" s="9">
        <f>G462+I462</f>
        <v/>
      </c>
      <c r="K462" s="9">
        <f>IFERROR(SUMIFS(Zahlungen!$D:$D,Zahlungen!$B:$B,$A462),0)</f>
        <v/>
      </c>
      <c r="L462" s="9">
        <f>MAX(J462-K462,0)</f>
        <v/>
      </c>
      <c r="N462" s="9">
        <f>IF(M462&gt;0,ROUND(L462*M462/12,2),0)</f>
        <v/>
      </c>
      <c r="O462">
        <f>IF(L462=0,"Bezahlt",IF(K462&gt;0,"Teilbezahlt","Offen"))</f>
        <v/>
      </c>
      <c r="P462" s="13">
        <f>F462-TODAY()</f>
        <v/>
      </c>
      <c r="Q462">
        <f>IF(L462&gt;0,IF(P462&lt;0,"Ja","Nein"),"Nein")</f>
        <v/>
      </c>
    </row>
    <row r="463">
      <c r="I463" s="9">
        <f>ROUND(G463*H463,2)</f>
        <v/>
      </c>
      <c r="J463" s="9">
        <f>G463+I463</f>
        <v/>
      </c>
      <c r="K463" s="9">
        <f>IFERROR(SUMIFS(Zahlungen!$D:$D,Zahlungen!$B:$B,$A463),0)</f>
        <v/>
      </c>
      <c r="L463" s="9">
        <f>MAX(J463-K463,0)</f>
        <v/>
      </c>
      <c r="N463" s="9">
        <f>IF(M463&gt;0,ROUND(L463*M463/12,2),0)</f>
        <v/>
      </c>
      <c r="O463">
        <f>IF(L463=0,"Bezahlt",IF(K463&gt;0,"Teilbezahlt","Offen"))</f>
        <v/>
      </c>
      <c r="P463" s="13">
        <f>F463-TODAY()</f>
        <v/>
      </c>
      <c r="Q463">
        <f>IF(L463&gt;0,IF(P463&lt;0,"Ja","Nein"),"Nein")</f>
        <v/>
      </c>
    </row>
    <row r="464">
      <c r="I464" s="9">
        <f>ROUND(G464*H464,2)</f>
        <v/>
      </c>
      <c r="J464" s="9">
        <f>G464+I464</f>
        <v/>
      </c>
      <c r="K464" s="9">
        <f>IFERROR(SUMIFS(Zahlungen!$D:$D,Zahlungen!$B:$B,$A464),0)</f>
        <v/>
      </c>
      <c r="L464" s="9">
        <f>MAX(J464-K464,0)</f>
        <v/>
      </c>
      <c r="N464" s="9">
        <f>IF(M464&gt;0,ROUND(L464*M464/12,2),0)</f>
        <v/>
      </c>
      <c r="O464">
        <f>IF(L464=0,"Bezahlt",IF(K464&gt;0,"Teilbezahlt","Offen"))</f>
        <v/>
      </c>
      <c r="P464" s="13">
        <f>F464-TODAY()</f>
        <v/>
      </c>
      <c r="Q464">
        <f>IF(L464&gt;0,IF(P464&lt;0,"Ja","Nein"),"Nein")</f>
        <v/>
      </c>
    </row>
    <row r="465">
      <c r="I465" s="9">
        <f>ROUND(G465*H465,2)</f>
        <v/>
      </c>
      <c r="J465" s="9">
        <f>G465+I465</f>
        <v/>
      </c>
      <c r="K465" s="9">
        <f>IFERROR(SUMIFS(Zahlungen!$D:$D,Zahlungen!$B:$B,$A465),0)</f>
        <v/>
      </c>
      <c r="L465" s="9">
        <f>MAX(J465-K465,0)</f>
        <v/>
      </c>
      <c r="N465" s="9">
        <f>IF(M465&gt;0,ROUND(L465*M465/12,2),0)</f>
        <v/>
      </c>
      <c r="O465">
        <f>IF(L465=0,"Bezahlt",IF(K465&gt;0,"Teilbezahlt","Offen"))</f>
        <v/>
      </c>
      <c r="P465" s="13">
        <f>F465-TODAY()</f>
        <v/>
      </c>
      <c r="Q465">
        <f>IF(L465&gt;0,IF(P465&lt;0,"Ja","Nein"),"Nein")</f>
        <v/>
      </c>
    </row>
    <row r="466">
      <c r="I466" s="9">
        <f>ROUND(G466*H466,2)</f>
        <v/>
      </c>
      <c r="J466" s="9">
        <f>G466+I466</f>
        <v/>
      </c>
      <c r="K466" s="9">
        <f>IFERROR(SUMIFS(Zahlungen!$D:$D,Zahlungen!$B:$B,$A466),0)</f>
        <v/>
      </c>
      <c r="L466" s="9">
        <f>MAX(J466-K466,0)</f>
        <v/>
      </c>
      <c r="N466" s="9">
        <f>IF(M466&gt;0,ROUND(L466*M466/12,2),0)</f>
        <v/>
      </c>
      <c r="O466">
        <f>IF(L466=0,"Bezahlt",IF(K466&gt;0,"Teilbezahlt","Offen"))</f>
        <v/>
      </c>
      <c r="P466" s="13">
        <f>F466-TODAY()</f>
        <v/>
      </c>
      <c r="Q466">
        <f>IF(L466&gt;0,IF(P466&lt;0,"Ja","Nein"),"Nein")</f>
        <v/>
      </c>
    </row>
    <row r="467">
      <c r="I467" s="9">
        <f>ROUND(G467*H467,2)</f>
        <v/>
      </c>
      <c r="J467" s="9">
        <f>G467+I467</f>
        <v/>
      </c>
      <c r="K467" s="9">
        <f>IFERROR(SUMIFS(Zahlungen!$D:$D,Zahlungen!$B:$B,$A467),0)</f>
        <v/>
      </c>
      <c r="L467" s="9">
        <f>MAX(J467-K467,0)</f>
        <v/>
      </c>
      <c r="N467" s="9">
        <f>IF(M467&gt;0,ROUND(L467*M467/12,2),0)</f>
        <v/>
      </c>
      <c r="O467">
        <f>IF(L467=0,"Bezahlt",IF(K467&gt;0,"Teilbezahlt","Offen"))</f>
        <v/>
      </c>
      <c r="P467" s="13">
        <f>F467-TODAY()</f>
        <v/>
      </c>
      <c r="Q467">
        <f>IF(L467&gt;0,IF(P467&lt;0,"Ja","Nein"),"Nein")</f>
        <v/>
      </c>
    </row>
    <row r="468">
      <c r="I468" s="9">
        <f>ROUND(G468*H468,2)</f>
        <v/>
      </c>
      <c r="J468" s="9">
        <f>G468+I468</f>
        <v/>
      </c>
      <c r="K468" s="9">
        <f>IFERROR(SUMIFS(Zahlungen!$D:$D,Zahlungen!$B:$B,$A468),0)</f>
        <v/>
      </c>
      <c r="L468" s="9">
        <f>MAX(J468-K468,0)</f>
        <v/>
      </c>
      <c r="N468" s="9">
        <f>IF(M468&gt;0,ROUND(L468*M468/12,2),0)</f>
        <v/>
      </c>
      <c r="O468">
        <f>IF(L468=0,"Bezahlt",IF(K468&gt;0,"Teilbezahlt","Offen"))</f>
        <v/>
      </c>
      <c r="P468" s="13">
        <f>F468-TODAY()</f>
        <v/>
      </c>
      <c r="Q468">
        <f>IF(L468&gt;0,IF(P468&lt;0,"Ja","Nein"),"Nein")</f>
        <v/>
      </c>
    </row>
    <row r="469">
      <c r="I469" s="9">
        <f>ROUND(G469*H469,2)</f>
        <v/>
      </c>
      <c r="J469" s="9">
        <f>G469+I469</f>
        <v/>
      </c>
      <c r="K469" s="9">
        <f>IFERROR(SUMIFS(Zahlungen!$D:$D,Zahlungen!$B:$B,$A469),0)</f>
        <v/>
      </c>
      <c r="L469" s="9">
        <f>MAX(J469-K469,0)</f>
        <v/>
      </c>
      <c r="N469" s="9">
        <f>IF(M469&gt;0,ROUND(L469*M469/12,2),0)</f>
        <v/>
      </c>
      <c r="O469">
        <f>IF(L469=0,"Bezahlt",IF(K469&gt;0,"Teilbezahlt","Offen"))</f>
        <v/>
      </c>
      <c r="P469" s="13">
        <f>F469-TODAY()</f>
        <v/>
      </c>
      <c r="Q469">
        <f>IF(L469&gt;0,IF(P469&lt;0,"Ja","Nein"),"Nein")</f>
        <v/>
      </c>
    </row>
    <row r="470">
      <c r="I470" s="9">
        <f>ROUND(G470*H470,2)</f>
        <v/>
      </c>
      <c r="J470" s="9">
        <f>G470+I470</f>
        <v/>
      </c>
      <c r="K470" s="9">
        <f>IFERROR(SUMIFS(Zahlungen!$D:$D,Zahlungen!$B:$B,$A470),0)</f>
        <v/>
      </c>
      <c r="L470" s="9">
        <f>MAX(J470-K470,0)</f>
        <v/>
      </c>
      <c r="N470" s="9">
        <f>IF(M470&gt;0,ROUND(L470*M470/12,2),0)</f>
        <v/>
      </c>
      <c r="O470">
        <f>IF(L470=0,"Bezahlt",IF(K470&gt;0,"Teilbezahlt","Offen"))</f>
        <v/>
      </c>
      <c r="P470" s="13">
        <f>F470-TODAY()</f>
        <v/>
      </c>
      <c r="Q470">
        <f>IF(L470&gt;0,IF(P470&lt;0,"Ja","Nein"),"Nein")</f>
        <v/>
      </c>
    </row>
    <row r="471">
      <c r="I471" s="9">
        <f>ROUND(G471*H471,2)</f>
        <v/>
      </c>
      <c r="J471" s="9">
        <f>G471+I471</f>
        <v/>
      </c>
      <c r="K471" s="9">
        <f>IFERROR(SUMIFS(Zahlungen!$D:$D,Zahlungen!$B:$B,$A471),0)</f>
        <v/>
      </c>
      <c r="L471" s="9">
        <f>MAX(J471-K471,0)</f>
        <v/>
      </c>
      <c r="N471" s="9">
        <f>IF(M471&gt;0,ROUND(L471*M471/12,2),0)</f>
        <v/>
      </c>
      <c r="O471">
        <f>IF(L471=0,"Bezahlt",IF(K471&gt;0,"Teilbezahlt","Offen"))</f>
        <v/>
      </c>
      <c r="P471" s="13">
        <f>F471-TODAY()</f>
        <v/>
      </c>
      <c r="Q471">
        <f>IF(L471&gt;0,IF(P471&lt;0,"Ja","Nein"),"Nein")</f>
        <v/>
      </c>
    </row>
    <row r="472">
      <c r="I472" s="9">
        <f>ROUND(G472*H472,2)</f>
        <v/>
      </c>
      <c r="J472" s="9">
        <f>G472+I472</f>
        <v/>
      </c>
      <c r="K472" s="9">
        <f>IFERROR(SUMIFS(Zahlungen!$D:$D,Zahlungen!$B:$B,$A472),0)</f>
        <v/>
      </c>
      <c r="L472" s="9">
        <f>MAX(J472-K472,0)</f>
        <v/>
      </c>
      <c r="N472" s="9">
        <f>IF(M472&gt;0,ROUND(L472*M472/12,2),0)</f>
        <v/>
      </c>
      <c r="O472">
        <f>IF(L472=0,"Bezahlt",IF(K472&gt;0,"Teilbezahlt","Offen"))</f>
        <v/>
      </c>
      <c r="P472" s="13">
        <f>F472-TODAY()</f>
        <v/>
      </c>
      <c r="Q472">
        <f>IF(L472&gt;0,IF(P472&lt;0,"Ja","Nein"),"Nein")</f>
        <v/>
      </c>
    </row>
    <row r="473">
      <c r="I473" s="9">
        <f>ROUND(G473*H473,2)</f>
        <v/>
      </c>
      <c r="J473" s="9">
        <f>G473+I473</f>
        <v/>
      </c>
      <c r="K473" s="9">
        <f>IFERROR(SUMIFS(Zahlungen!$D:$D,Zahlungen!$B:$B,$A473),0)</f>
        <v/>
      </c>
      <c r="L473" s="9">
        <f>MAX(J473-K473,0)</f>
        <v/>
      </c>
      <c r="N473" s="9">
        <f>IF(M473&gt;0,ROUND(L473*M473/12,2),0)</f>
        <v/>
      </c>
      <c r="O473">
        <f>IF(L473=0,"Bezahlt",IF(K473&gt;0,"Teilbezahlt","Offen"))</f>
        <v/>
      </c>
      <c r="P473" s="13">
        <f>F473-TODAY()</f>
        <v/>
      </c>
      <c r="Q473">
        <f>IF(L473&gt;0,IF(P473&lt;0,"Ja","Nein"),"Nein")</f>
        <v/>
      </c>
    </row>
    <row r="474">
      <c r="I474" s="9">
        <f>ROUND(G474*H474,2)</f>
        <v/>
      </c>
      <c r="J474" s="9">
        <f>G474+I474</f>
        <v/>
      </c>
      <c r="K474" s="9">
        <f>IFERROR(SUMIFS(Zahlungen!$D:$D,Zahlungen!$B:$B,$A474),0)</f>
        <v/>
      </c>
      <c r="L474" s="9">
        <f>MAX(J474-K474,0)</f>
        <v/>
      </c>
      <c r="N474" s="9">
        <f>IF(M474&gt;0,ROUND(L474*M474/12,2),0)</f>
        <v/>
      </c>
      <c r="O474">
        <f>IF(L474=0,"Bezahlt",IF(K474&gt;0,"Teilbezahlt","Offen"))</f>
        <v/>
      </c>
      <c r="P474" s="13">
        <f>F474-TODAY()</f>
        <v/>
      </c>
      <c r="Q474">
        <f>IF(L474&gt;0,IF(P474&lt;0,"Ja","Nein"),"Nein")</f>
        <v/>
      </c>
    </row>
    <row r="475">
      <c r="I475" s="9">
        <f>ROUND(G475*H475,2)</f>
        <v/>
      </c>
      <c r="J475" s="9">
        <f>G475+I475</f>
        <v/>
      </c>
      <c r="K475" s="9">
        <f>IFERROR(SUMIFS(Zahlungen!$D:$D,Zahlungen!$B:$B,$A475),0)</f>
        <v/>
      </c>
      <c r="L475" s="9">
        <f>MAX(J475-K475,0)</f>
        <v/>
      </c>
      <c r="N475" s="9">
        <f>IF(M475&gt;0,ROUND(L475*M475/12,2),0)</f>
        <v/>
      </c>
      <c r="O475">
        <f>IF(L475=0,"Bezahlt",IF(K475&gt;0,"Teilbezahlt","Offen"))</f>
        <v/>
      </c>
      <c r="P475" s="13">
        <f>F475-TODAY()</f>
        <v/>
      </c>
      <c r="Q475">
        <f>IF(L475&gt;0,IF(P475&lt;0,"Ja","Nein"),"Nein")</f>
        <v/>
      </c>
    </row>
    <row r="476">
      <c r="I476" s="9">
        <f>ROUND(G476*H476,2)</f>
        <v/>
      </c>
      <c r="J476" s="9">
        <f>G476+I476</f>
        <v/>
      </c>
      <c r="K476" s="9">
        <f>IFERROR(SUMIFS(Zahlungen!$D:$D,Zahlungen!$B:$B,$A476),0)</f>
        <v/>
      </c>
      <c r="L476" s="9">
        <f>MAX(J476-K476,0)</f>
        <v/>
      </c>
      <c r="N476" s="9">
        <f>IF(M476&gt;0,ROUND(L476*M476/12,2),0)</f>
        <v/>
      </c>
      <c r="O476">
        <f>IF(L476=0,"Bezahlt",IF(K476&gt;0,"Teilbezahlt","Offen"))</f>
        <v/>
      </c>
      <c r="P476" s="13">
        <f>F476-TODAY()</f>
        <v/>
      </c>
      <c r="Q476">
        <f>IF(L476&gt;0,IF(P476&lt;0,"Ja","Nein"),"Nein")</f>
        <v/>
      </c>
    </row>
    <row r="477">
      <c r="I477" s="9">
        <f>ROUND(G477*H477,2)</f>
        <v/>
      </c>
      <c r="J477" s="9">
        <f>G477+I477</f>
        <v/>
      </c>
      <c r="K477" s="9">
        <f>IFERROR(SUMIFS(Zahlungen!$D:$D,Zahlungen!$B:$B,$A477),0)</f>
        <v/>
      </c>
      <c r="L477" s="9">
        <f>MAX(J477-K477,0)</f>
        <v/>
      </c>
      <c r="N477" s="9">
        <f>IF(M477&gt;0,ROUND(L477*M477/12,2),0)</f>
        <v/>
      </c>
      <c r="O477">
        <f>IF(L477=0,"Bezahlt",IF(K477&gt;0,"Teilbezahlt","Offen"))</f>
        <v/>
      </c>
      <c r="P477" s="13">
        <f>F477-TODAY()</f>
        <v/>
      </c>
      <c r="Q477">
        <f>IF(L477&gt;0,IF(P477&lt;0,"Ja","Nein"),"Nein")</f>
        <v/>
      </c>
    </row>
    <row r="478">
      <c r="I478" s="9">
        <f>ROUND(G478*H478,2)</f>
        <v/>
      </c>
      <c r="J478" s="9">
        <f>G478+I478</f>
        <v/>
      </c>
      <c r="K478" s="9">
        <f>IFERROR(SUMIFS(Zahlungen!$D:$D,Zahlungen!$B:$B,$A478),0)</f>
        <v/>
      </c>
      <c r="L478" s="9">
        <f>MAX(J478-K478,0)</f>
        <v/>
      </c>
      <c r="N478" s="9">
        <f>IF(M478&gt;0,ROUND(L478*M478/12,2),0)</f>
        <v/>
      </c>
      <c r="O478">
        <f>IF(L478=0,"Bezahlt",IF(K478&gt;0,"Teilbezahlt","Offen"))</f>
        <v/>
      </c>
      <c r="P478" s="13">
        <f>F478-TODAY()</f>
        <v/>
      </c>
      <c r="Q478">
        <f>IF(L478&gt;0,IF(P478&lt;0,"Ja","Nein"),"Nein")</f>
        <v/>
      </c>
    </row>
    <row r="479">
      <c r="I479" s="9">
        <f>ROUND(G479*H479,2)</f>
        <v/>
      </c>
      <c r="J479" s="9">
        <f>G479+I479</f>
        <v/>
      </c>
      <c r="K479" s="9">
        <f>IFERROR(SUMIFS(Zahlungen!$D:$D,Zahlungen!$B:$B,$A479),0)</f>
        <v/>
      </c>
      <c r="L479" s="9">
        <f>MAX(J479-K479,0)</f>
        <v/>
      </c>
      <c r="N479" s="9">
        <f>IF(M479&gt;0,ROUND(L479*M479/12,2),0)</f>
        <v/>
      </c>
      <c r="O479">
        <f>IF(L479=0,"Bezahlt",IF(K479&gt;0,"Teilbezahlt","Offen"))</f>
        <v/>
      </c>
      <c r="P479" s="13">
        <f>F479-TODAY()</f>
        <v/>
      </c>
      <c r="Q479">
        <f>IF(L479&gt;0,IF(P479&lt;0,"Ja","Nein"),"Nein")</f>
        <v/>
      </c>
    </row>
    <row r="480">
      <c r="I480" s="9">
        <f>ROUND(G480*H480,2)</f>
        <v/>
      </c>
      <c r="J480" s="9">
        <f>G480+I480</f>
        <v/>
      </c>
      <c r="K480" s="9">
        <f>IFERROR(SUMIFS(Zahlungen!$D:$D,Zahlungen!$B:$B,$A480),0)</f>
        <v/>
      </c>
      <c r="L480" s="9">
        <f>MAX(J480-K480,0)</f>
        <v/>
      </c>
      <c r="N480" s="9">
        <f>IF(M480&gt;0,ROUND(L480*M480/12,2),0)</f>
        <v/>
      </c>
      <c r="O480">
        <f>IF(L480=0,"Bezahlt",IF(K480&gt;0,"Teilbezahlt","Offen"))</f>
        <v/>
      </c>
      <c r="P480" s="13">
        <f>F480-TODAY()</f>
        <v/>
      </c>
      <c r="Q480">
        <f>IF(L480&gt;0,IF(P480&lt;0,"Ja","Nein"),"Nein")</f>
        <v/>
      </c>
    </row>
    <row r="481">
      <c r="I481" s="9">
        <f>ROUND(G481*H481,2)</f>
        <v/>
      </c>
      <c r="J481" s="9">
        <f>G481+I481</f>
        <v/>
      </c>
      <c r="K481" s="9">
        <f>IFERROR(SUMIFS(Zahlungen!$D:$D,Zahlungen!$B:$B,$A481),0)</f>
        <v/>
      </c>
      <c r="L481" s="9">
        <f>MAX(J481-K481,0)</f>
        <v/>
      </c>
      <c r="N481" s="9">
        <f>IF(M481&gt;0,ROUND(L481*M481/12,2),0)</f>
        <v/>
      </c>
      <c r="O481">
        <f>IF(L481=0,"Bezahlt",IF(K481&gt;0,"Teilbezahlt","Offen"))</f>
        <v/>
      </c>
      <c r="P481" s="13">
        <f>F481-TODAY()</f>
        <v/>
      </c>
      <c r="Q481">
        <f>IF(L481&gt;0,IF(P481&lt;0,"Ja","Nein"),"Nein")</f>
        <v/>
      </c>
    </row>
    <row r="482">
      <c r="I482" s="9">
        <f>ROUND(G482*H482,2)</f>
        <v/>
      </c>
      <c r="J482" s="9">
        <f>G482+I482</f>
        <v/>
      </c>
      <c r="K482" s="9">
        <f>IFERROR(SUMIFS(Zahlungen!$D:$D,Zahlungen!$B:$B,$A482),0)</f>
        <v/>
      </c>
      <c r="L482" s="9">
        <f>MAX(J482-K482,0)</f>
        <v/>
      </c>
      <c r="N482" s="9">
        <f>IF(M482&gt;0,ROUND(L482*M482/12,2),0)</f>
        <v/>
      </c>
      <c r="O482">
        <f>IF(L482=0,"Bezahlt",IF(K482&gt;0,"Teilbezahlt","Offen"))</f>
        <v/>
      </c>
      <c r="P482" s="13">
        <f>F482-TODAY()</f>
        <v/>
      </c>
      <c r="Q482">
        <f>IF(L482&gt;0,IF(P482&lt;0,"Ja","Nein"),"Nein")</f>
        <v/>
      </c>
    </row>
    <row r="483">
      <c r="I483" s="9">
        <f>ROUND(G483*H483,2)</f>
        <v/>
      </c>
      <c r="J483" s="9">
        <f>G483+I483</f>
        <v/>
      </c>
      <c r="K483" s="9">
        <f>IFERROR(SUMIFS(Zahlungen!$D:$D,Zahlungen!$B:$B,$A483),0)</f>
        <v/>
      </c>
      <c r="L483" s="9">
        <f>MAX(J483-K483,0)</f>
        <v/>
      </c>
      <c r="N483" s="9">
        <f>IF(M483&gt;0,ROUND(L483*M483/12,2),0)</f>
        <v/>
      </c>
      <c r="O483">
        <f>IF(L483=0,"Bezahlt",IF(K483&gt;0,"Teilbezahlt","Offen"))</f>
        <v/>
      </c>
      <c r="P483" s="13">
        <f>F483-TODAY()</f>
        <v/>
      </c>
      <c r="Q483">
        <f>IF(L483&gt;0,IF(P483&lt;0,"Ja","Nein"),"Nein")</f>
        <v/>
      </c>
    </row>
    <row r="484">
      <c r="I484" s="9">
        <f>ROUND(G484*H484,2)</f>
        <v/>
      </c>
      <c r="J484" s="9">
        <f>G484+I484</f>
        <v/>
      </c>
      <c r="K484" s="9">
        <f>IFERROR(SUMIFS(Zahlungen!$D:$D,Zahlungen!$B:$B,$A484),0)</f>
        <v/>
      </c>
      <c r="L484" s="9">
        <f>MAX(J484-K484,0)</f>
        <v/>
      </c>
      <c r="N484" s="9">
        <f>IF(M484&gt;0,ROUND(L484*M484/12,2),0)</f>
        <v/>
      </c>
      <c r="O484">
        <f>IF(L484=0,"Bezahlt",IF(K484&gt;0,"Teilbezahlt","Offen"))</f>
        <v/>
      </c>
      <c r="P484" s="13">
        <f>F484-TODAY()</f>
        <v/>
      </c>
      <c r="Q484">
        <f>IF(L484&gt;0,IF(P484&lt;0,"Ja","Nein"),"Nein")</f>
        <v/>
      </c>
    </row>
    <row r="485">
      <c r="I485" s="9">
        <f>ROUND(G485*H485,2)</f>
        <v/>
      </c>
      <c r="J485" s="9">
        <f>G485+I485</f>
        <v/>
      </c>
      <c r="K485" s="9">
        <f>IFERROR(SUMIFS(Zahlungen!$D:$D,Zahlungen!$B:$B,$A485),0)</f>
        <v/>
      </c>
      <c r="L485" s="9">
        <f>MAX(J485-K485,0)</f>
        <v/>
      </c>
      <c r="N485" s="9">
        <f>IF(M485&gt;0,ROUND(L485*M485/12,2),0)</f>
        <v/>
      </c>
      <c r="O485">
        <f>IF(L485=0,"Bezahlt",IF(K485&gt;0,"Teilbezahlt","Offen"))</f>
        <v/>
      </c>
      <c r="P485" s="13">
        <f>F485-TODAY()</f>
        <v/>
      </c>
      <c r="Q485">
        <f>IF(L485&gt;0,IF(P485&lt;0,"Ja","Nein"),"Nein")</f>
        <v/>
      </c>
    </row>
    <row r="486">
      <c r="I486" s="9">
        <f>ROUND(G486*H486,2)</f>
        <v/>
      </c>
      <c r="J486" s="9">
        <f>G486+I486</f>
        <v/>
      </c>
      <c r="K486" s="9">
        <f>IFERROR(SUMIFS(Zahlungen!$D:$D,Zahlungen!$B:$B,$A486),0)</f>
        <v/>
      </c>
      <c r="L486" s="9">
        <f>MAX(J486-K486,0)</f>
        <v/>
      </c>
      <c r="N486" s="9">
        <f>IF(M486&gt;0,ROUND(L486*M486/12,2),0)</f>
        <v/>
      </c>
      <c r="O486">
        <f>IF(L486=0,"Bezahlt",IF(K486&gt;0,"Teilbezahlt","Offen"))</f>
        <v/>
      </c>
      <c r="P486" s="13">
        <f>F486-TODAY()</f>
        <v/>
      </c>
      <c r="Q486">
        <f>IF(L486&gt;0,IF(P486&lt;0,"Ja","Nein"),"Nein")</f>
        <v/>
      </c>
    </row>
    <row r="487">
      <c r="I487" s="9">
        <f>ROUND(G487*H487,2)</f>
        <v/>
      </c>
      <c r="J487" s="9">
        <f>G487+I487</f>
        <v/>
      </c>
      <c r="K487" s="9">
        <f>IFERROR(SUMIFS(Zahlungen!$D:$D,Zahlungen!$B:$B,$A487),0)</f>
        <v/>
      </c>
      <c r="L487" s="9">
        <f>MAX(J487-K487,0)</f>
        <v/>
      </c>
      <c r="N487" s="9">
        <f>IF(M487&gt;0,ROUND(L487*M487/12,2),0)</f>
        <v/>
      </c>
      <c r="O487">
        <f>IF(L487=0,"Bezahlt",IF(K487&gt;0,"Teilbezahlt","Offen"))</f>
        <v/>
      </c>
      <c r="P487" s="13">
        <f>F487-TODAY()</f>
        <v/>
      </c>
      <c r="Q487">
        <f>IF(L487&gt;0,IF(P487&lt;0,"Ja","Nein"),"Nein")</f>
        <v/>
      </c>
    </row>
    <row r="488">
      <c r="I488" s="9">
        <f>ROUND(G488*H488,2)</f>
        <v/>
      </c>
      <c r="J488" s="9">
        <f>G488+I488</f>
        <v/>
      </c>
      <c r="K488" s="9">
        <f>IFERROR(SUMIFS(Zahlungen!$D:$D,Zahlungen!$B:$B,$A488),0)</f>
        <v/>
      </c>
      <c r="L488" s="9">
        <f>MAX(J488-K488,0)</f>
        <v/>
      </c>
      <c r="N488" s="9">
        <f>IF(M488&gt;0,ROUND(L488*M488/12,2),0)</f>
        <v/>
      </c>
      <c r="O488">
        <f>IF(L488=0,"Bezahlt",IF(K488&gt;0,"Teilbezahlt","Offen"))</f>
        <v/>
      </c>
      <c r="P488" s="13">
        <f>F488-TODAY()</f>
        <v/>
      </c>
      <c r="Q488">
        <f>IF(L488&gt;0,IF(P488&lt;0,"Ja","Nein"),"Nein")</f>
        <v/>
      </c>
    </row>
    <row r="489">
      <c r="I489" s="9">
        <f>ROUND(G489*H489,2)</f>
        <v/>
      </c>
      <c r="J489" s="9">
        <f>G489+I489</f>
        <v/>
      </c>
      <c r="K489" s="9">
        <f>IFERROR(SUMIFS(Zahlungen!$D:$D,Zahlungen!$B:$B,$A489),0)</f>
        <v/>
      </c>
      <c r="L489" s="9">
        <f>MAX(J489-K489,0)</f>
        <v/>
      </c>
      <c r="N489" s="9">
        <f>IF(M489&gt;0,ROUND(L489*M489/12,2),0)</f>
        <v/>
      </c>
      <c r="O489">
        <f>IF(L489=0,"Bezahlt",IF(K489&gt;0,"Teilbezahlt","Offen"))</f>
        <v/>
      </c>
      <c r="P489" s="13">
        <f>F489-TODAY()</f>
        <v/>
      </c>
      <c r="Q489">
        <f>IF(L489&gt;0,IF(P489&lt;0,"Ja","Nein"),"Nein")</f>
        <v/>
      </c>
    </row>
    <row r="490">
      <c r="I490" s="9">
        <f>ROUND(G490*H490,2)</f>
        <v/>
      </c>
      <c r="J490" s="9">
        <f>G490+I490</f>
        <v/>
      </c>
      <c r="K490" s="9">
        <f>IFERROR(SUMIFS(Zahlungen!$D:$D,Zahlungen!$B:$B,$A490),0)</f>
        <v/>
      </c>
      <c r="L490" s="9">
        <f>MAX(J490-K490,0)</f>
        <v/>
      </c>
      <c r="N490" s="9">
        <f>IF(M490&gt;0,ROUND(L490*M490/12,2),0)</f>
        <v/>
      </c>
      <c r="O490">
        <f>IF(L490=0,"Bezahlt",IF(K490&gt;0,"Teilbezahlt","Offen"))</f>
        <v/>
      </c>
      <c r="P490" s="13">
        <f>F490-TODAY()</f>
        <v/>
      </c>
      <c r="Q490">
        <f>IF(L490&gt;0,IF(P490&lt;0,"Ja","Nein"),"Nein")</f>
        <v/>
      </c>
    </row>
    <row r="491">
      <c r="I491" s="9">
        <f>ROUND(G491*H491,2)</f>
        <v/>
      </c>
      <c r="J491" s="9">
        <f>G491+I491</f>
        <v/>
      </c>
      <c r="K491" s="9">
        <f>IFERROR(SUMIFS(Zahlungen!$D:$D,Zahlungen!$B:$B,$A491),0)</f>
        <v/>
      </c>
      <c r="L491" s="9">
        <f>MAX(J491-K491,0)</f>
        <v/>
      </c>
      <c r="N491" s="9">
        <f>IF(M491&gt;0,ROUND(L491*M491/12,2),0)</f>
        <v/>
      </c>
      <c r="O491">
        <f>IF(L491=0,"Bezahlt",IF(K491&gt;0,"Teilbezahlt","Offen"))</f>
        <v/>
      </c>
      <c r="P491" s="13">
        <f>F491-TODAY()</f>
        <v/>
      </c>
      <c r="Q491">
        <f>IF(L491&gt;0,IF(P491&lt;0,"Ja","Nein"),"Nein")</f>
        <v/>
      </c>
    </row>
    <row r="492">
      <c r="I492" s="9">
        <f>ROUND(G492*H492,2)</f>
        <v/>
      </c>
      <c r="J492" s="9">
        <f>G492+I492</f>
        <v/>
      </c>
      <c r="K492" s="9">
        <f>IFERROR(SUMIFS(Zahlungen!$D:$D,Zahlungen!$B:$B,$A492),0)</f>
        <v/>
      </c>
      <c r="L492" s="9">
        <f>MAX(J492-K492,0)</f>
        <v/>
      </c>
      <c r="N492" s="9">
        <f>IF(M492&gt;0,ROUND(L492*M492/12,2),0)</f>
        <v/>
      </c>
      <c r="O492">
        <f>IF(L492=0,"Bezahlt",IF(K492&gt;0,"Teilbezahlt","Offen"))</f>
        <v/>
      </c>
      <c r="P492" s="13">
        <f>F492-TODAY()</f>
        <v/>
      </c>
      <c r="Q492">
        <f>IF(L492&gt;0,IF(P492&lt;0,"Ja","Nein"),"Nein")</f>
        <v/>
      </c>
    </row>
    <row r="493">
      <c r="I493" s="9">
        <f>ROUND(G493*H493,2)</f>
        <v/>
      </c>
      <c r="J493" s="9">
        <f>G493+I493</f>
        <v/>
      </c>
      <c r="K493" s="9">
        <f>IFERROR(SUMIFS(Zahlungen!$D:$D,Zahlungen!$B:$B,$A493),0)</f>
        <v/>
      </c>
      <c r="L493" s="9">
        <f>MAX(J493-K493,0)</f>
        <v/>
      </c>
      <c r="N493" s="9">
        <f>IF(M493&gt;0,ROUND(L493*M493/12,2),0)</f>
        <v/>
      </c>
      <c r="O493">
        <f>IF(L493=0,"Bezahlt",IF(K493&gt;0,"Teilbezahlt","Offen"))</f>
        <v/>
      </c>
      <c r="P493" s="13">
        <f>F493-TODAY()</f>
        <v/>
      </c>
      <c r="Q493">
        <f>IF(L493&gt;0,IF(P493&lt;0,"Ja","Nein"),"Nein")</f>
        <v/>
      </c>
    </row>
    <row r="494">
      <c r="I494" s="9">
        <f>ROUND(G494*H494,2)</f>
        <v/>
      </c>
      <c r="J494" s="9">
        <f>G494+I494</f>
        <v/>
      </c>
      <c r="K494" s="9">
        <f>IFERROR(SUMIFS(Zahlungen!$D:$D,Zahlungen!$B:$B,$A494),0)</f>
        <v/>
      </c>
      <c r="L494" s="9">
        <f>MAX(J494-K494,0)</f>
        <v/>
      </c>
      <c r="N494" s="9">
        <f>IF(M494&gt;0,ROUND(L494*M494/12,2),0)</f>
        <v/>
      </c>
      <c r="O494">
        <f>IF(L494=0,"Bezahlt",IF(K494&gt;0,"Teilbezahlt","Offen"))</f>
        <v/>
      </c>
      <c r="P494" s="13">
        <f>F494-TODAY()</f>
        <v/>
      </c>
      <c r="Q494">
        <f>IF(L494&gt;0,IF(P494&lt;0,"Ja","Nein"),"Nein")</f>
        <v/>
      </c>
    </row>
    <row r="495">
      <c r="I495" s="9">
        <f>ROUND(G495*H495,2)</f>
        <v/>
      </c>
      <c r="J495" s="9">
        <f>G495+I495</f>
        <v/>
      </c>
      <c r="K495" s="9">
        <f>IFERROR(SUMIFS(Zahlungen!$D:$D,Zahlungen!$B:$B,$A495),0)</f>
        <v/>
      </c>
      <c r="L495" s="9">
        <f>MAX(J495-K495,0)</f>
        <v/>
      </c>
      <c r="N495" s="9">
        <f>IF(M495&gt;0,ROUND(L495*M495/12,2),0)</f>
        <v/>
      </c>
      <c r="O495">
        <f>IF(L495=0,"Bezahlt",IF(K495&gt;0,"Teilbezahlt","Offen"))</f>
        <v/>
      </c>
      <c r="P495" s="13">
        <f>F495-TODAY()</f>
        <v/>
      </c>
      <c r="Q495">
        <f>IF(L495&gt;0,IF(P495&lt;0,"Ja","Nein"),"Nein")</f>
        <v/>
      </c>
    </row>
    <row r="496">
      <c r="I496" s="9">
        <f>ROUND(G496*H496,2)</f>
        <v/>
      </c>
      <c r="J496" s="9">
        <f>G496+I496</f>
        <v/>
      </c>
      <c r="K496" s="9">
        <f>IFERROR(SUMIFS(Zahlungen!$D:$D,Zahlungen!$B:$B,$A496),0)</f>
        <v/>
      </c>
      <c r="L496" s="9">
        <f>MAX(J496-K496,0)</f>
        <v/>
      </c>
      <c r="N496" s="9">
        <f>IF(M496&gt;0,ROUND(L496*M496/12,2),0)</f>
        <v/>
      </c>
      <c r="O496">
        <f>IF(L496=0,"Bezahlt",IF(K496&gt;0,"Teilbezahlt","Offen"))</f>
        <v/>
      </c>
      <c r="P496" s="13">
        <f>F496-TODAY()</f>
        <v/>
      </c>
      <c r="Q496">
        <f>IF(L496&gt;0,IF(P496&lt;0,"Ja","Nein"),"Nein")</f>
        <v/>
      </c>
    </row>
    <row r="497">
      <c r="I497" s="9">
        <f>ROUND(G497*H497,2)</f>
        <v/>
      </c>
      <c r="J497" s="9">
        <f>G497+I497</f>
        <v/>
      </c>
      <c r="K497" s="9">
        <f>IFERROR(SUMIFS(Zahlungen!$D:$D,Zahlungen!$B:$B,$A497),0)</f>
        <v/>
      </c>
      <c r="L497" s="9">
        <f>MAX(J497-K497,0)</f>
        <v/>
      </c>
      <c r="N497" s="9">
        <f>IF(M497&gt;0,ROUND(L497*M497/12,2),0)</f>
        <v/>
      </c>
      <c r="O497">
        <f>IF(L497=0,"Bezahlt",IF(K497&gt;0,"Teilbezahlt","Offen"))</f>
        <v/>
      </c>
      <c r="P497" s="13">
        <f>F497-TODAY()</f>
        <v/>
      </c>
      <c r="Q497">
        <f>IF(L497&gt;0,IF(P497&lt;0,"Ja","Nein"),"Nein")</f>
        <v/>
      </c>
    </row>
    <row r="498">
      <c r="I498" s="9">
        <f>ROUND(G498*H498,2)</f>
        <v/>
      </c>
      <c r="J498" s="9">
        <f>G498+I498</f>
        <v/>
      </c>
      <c r="K498" s="9">
        <f>IFERROR(SUMIFS(Zahlungen!$D:$D,Zahlungen!$B:$B,$A498),0)</f>
        <v/>
      </c>
      <c r="L498" s="9">
        <f>MAX(J498-K498,0)</f>
        <v/>
      </c>
      <c r="N498" s="9">
        <f>IF(M498&gt;0,ROUND(L498*M498/12,2),0)</f>
        <v/>
      </c>
      <c r="O498">
        <f>IF(L498=0,"Bezahlt",IF(K498&gt;0,"Teilbezahlt","Offen"))</f>
        <v/>
      </c>
      <c r="P498" s="13">
        <f>F498-TODAY()</f>
        <v/>
      </c>
      <c r="Q498">
        <f>IF(L498&gt;0,IF(P498&lt;0,"Ja","Nein"),"Nein")</f>
        <v/>
      </c>
    </row>
    <row r="499">
      <c r="I499" s="9">
        <f>ROUND(G499*H499,2)</f>
        <v/>
      </c>
      <c r="J499" s="9">
        <f>G499+I499</f>
        <v/>
      </c>
      <c r="K499" s="9">
        <f>IFERROR(SUMIFS(Zahlungen!$D:$D,Zahlungen!$B:$B,$A499),0)</f>
        <v/>
      </c>
      <c r="L499" s="9">
        <f>MAX(J499-K499,0)</f>
        <v/>
      </c>
      <c r="N499" s="9">
        <f>IF(M499&gt;0,ROUND(L499*M499/12,2),0)</f>
        <v/>
      </c>
      <c r="O499">
        <f>IF(L499=0,"Bezahlt",IF(K499&gt;0,"Teilbezahlt","Offen"))</f>
        <v/>
      </c>
      <c r="P499" s="13">
        <f>F499-TODAY()</f>
        <v/>
      </c>
      <c r="Q499">
        <f>IF(L499&gt;0,IF(P499&lt;0,"Ja","Nein"),"Nein")</f>
        <v/>
      </c>
    </row>
    <row r="500">
      <c r="I500" s="9">
        <f>ROUND(G500*H500,2)</f>
        <v/>
      </c>
      <c r="J500" s="9">
        <f>G500+I500</f>
        <v/>
      </c>
      <c r="K500" s="9">
        <f>IFERROR(SUMIFS(Zahlungen!$D:$D,Zahlungen!$B:$B,$A500),0)</f>
        <v/>
      </c>
      <c r="L500" s="9">
        <f>MAX(J500-K500,0)</f>
        <v/>
      </c>
      <c r="N500" s="9">
        <f>IF(M500&gt;0,ROUND(L500*M500/12,2),0)</f>
        <v/>
      </c>
      <c r="O500">
        <f>IF(L500=0,"Bezahlt",IF(K500&gt;0,"Teilbezahlt","Offen"))</f>
        <v/>
      </c>
      <c r="P500" s="13">
        <f>F500-TODAY()</f>
        <v/>
      </c>
      <c r="Q500">
        <f>IF(L500&gt;0,IF(P500&lt;0,"Ja","Nein"),"Nein")</f>
        <v/>
      </c>
    </row>
    <row r="501">
      <c r="I501" s="9">
        <f>ROUND(G501*H501,2)</f>
        <v/>
      </c>
      <c r="J501" s="9">
        <f>G501+I501</f>
        <v/>
      </c>
      <c r="K501" s="9">
        <f>IFERROR(SUMIFS(Zahlungen!$D:$D,Zahlungen!$B:$B,$A501),0)</f>
        <v/>
      </c>
      <c r="L501" s="9">
        <f>MAX(J501-K501,0)</f>
        <v/>
      </c>
      <c r="N501" s="9">
        <f>IF(M501&gt;0,ROUND(L501*M501/12,2),0)</f>
        <v/>
      </c>
      <c r="O501">
        <f>IF(L501=0,"Bezahlt",IF(K501&gt;0,"Teilbezahlt","Offen"))</f>
        <v/>
      </c>
      <c r="P501" s="13">
        <f>F501-TODAY()</f>
        <v/>
      </c>
      <c r="Q501">
        <f>IF(L501&gt;0,IF(P501&lt;0,"Ja","Nein"),"Nein")</f>
        <v/>
      </c>
    </row>
    <row r="502">
      <c r="I502" s="9">
        <f>ROUND(G502*H502,2)</f>
        <v/>
      </c>
      <c r="J502" s="9">
        <f>G502+I502</f>
        <v/>
      </c>
      <c r="K502" s="9">
        <f>IFERROR(SUMIFS(Zahlungen!$D:$D,Zahlungen!$B:$B,$A502),0)</f>
        <v/>
      </c>
      <c r="L502" s="9">
        <f>MAX(J502-K502,0)</f>
        <v/>
      </c>
      <c r="N502" s="9">
        <f>IF(M502&gt;0,ROUND(L502*M502/12,2),0)</f>
        <v/>
      </c>
      <c r="O502">
        <f>IF(L502=0,"Bezahlt",IF(K502&gt;0,"Teilbezahlt","Offen"))</f>
        <v/>
      </c>
      <c r="P502" s="13">
        <f>F502-TODAY()</f>
        <v/>
      </c>
      <c r="Q502">
        <f>IF(L502&gt;0,IF(P502&lt;0,"Ja","Nein"),"Nein")</f>
        <v/>
      </c>
    </row>
    <row r="503">
      <c r="I503" s="9">
        <f>ROUND(G503*H503,2)</f>
        <v/>
      </c>
      <c r="J503" s="9">
        <f>G503+I503</f>
        <v/>
      </c>
      <c r="K503" s="9">
        <f>IFERROR(SUMIFS(Zahlungen!$D:$D,Zahlungen!$B:$B,$A503),0)</f>
        <v/>
      </c>
      <c r="L503" s="9">
        <f>MAX(J503-K503,0)</f>
        <v/>
      </c>
      <c r="N503" s="9">
        <f>IF(M503&gt;0,ROUND(L503*M503/12,2),0)</f>
        <v/>
      </c>
      <c r="O503">
        <f>IF(L503=0,"Bezahlt",IF(K503&gt;0,"Teilbezahlt","Offen"))</f>
        <v/>
      </c>
      <c r="P503" s="13">
        <f>F503-TODAY()</f>
        <v/>
      </c>
      <c r="Q503">
        <f>IF(L503&gt;0,IF(P503&lt;0,"Ja","Nein"),"Nein")</f>
        <v/>
      </c>
    </row>
    <row r="504">
      <c r="I504" s="9">
        <f>ROUND(G504*H504,2)</f>
        <v/>
      </c>
      <c r="J504" s="9">
        <f>G504+I504</f>
        <v/>
      </c>
      <c r="K504" s="9">
        <f>IFERROR(SUMIFS(Zahlungen!$D:$D,Zahlungen!$B:$B,$A504),0)</f>
        <v/>
      </c>
      <c r="L504" s="9">
        <f>MAX(J504-K504,0)</f>
        <v/>
      </c>
      <c r="N504" s="9">
        <f>IF(M504&gt;0,ROUND(L504*M504/12,2),0)</f>
        <v/>
      </c>
      <c r="O504">
        <f>IF(L504=0,"Bezahlt",IF(K504&gt;0,"Teilbezahlt","Offen"))</f>
        <v/>
      </c>
      <c r="P504" s="13">
        <f>F504-TODAY()</f>
        <v/>
      </c>
      <c r="Q504">
        <f>IF(L504&gt;0,IF(P504&lt;0,"Ja","Nein"),"Nein")</f>
        <v/>
      </c>
    </row>
    <row r="505">
      <c r="I505" s="9">
        <f>ROUND(G505*H505,2)</f>
        <v/>
      </c>
      <c r="J505" s="9">
        <f>G505+I505</f>
        <v/>
      </c>
      <c r="K505" s="9">
        <f>IFERROR(SUMIFS(Zahlungen!$D:$D,Zahlungen!$B:$B,$A505),0)</f>
        <v/>
      </c>
      <c r="L505" s="9">
        <f>MAX(J505-K505,0)</f>
        <v/>
      </c>
      <c r="N505" s="9">
        <f>IF(M505&gt;0,ROUND(L505*M505/12,2),0)</f>
        <v/>
      </c>
      <c r="O505">
        <f>IF(L505=0,"Bezahlt",IF(K505&gt;0,"Teilbezahlt","Offen"))</f>
        <v/>
      </c>
      <c r="P505" s="13">
        <f>F505-TODAY()</f>
        <v/>
      </c>
      <c r="Q505">
        <f>IF(L505&gt;0,IF(P505&lt;0,"Ja","Nein"),"Nein")</f>
        <v/>
      </c>
    </row>
    <row r="506">
      <c r="I506" s="9">
        <f>ROUND(G506*H506,2)</f>
        <v/>
      </c>
      <c r="J506" s="9">
        <f>G506+I506</f>
        <v/>
      </c>
      <c r="K506" s="9">
        <f>IFERROR(SUMIFS(Zahlungen!$D:$D,Zahlungen!$B:$B,$A506),0)</f>
        <v/>
      </c>
      <c r="L506" s="9">
        <f>MAX(J506-K506,0)</f>
        <v/>
      </c>
      <c r="N506" s="9">
        <f>IF(M506&gt;0,ROUND(L506*M506/12,2),0)</f>
        <v/>
      </c>
      <c r="O506">
        <f>IF(L506=0,"Bezahlt",IF(K506&gt;0,"Teilbezahlt","Offen"))</f>
        <v/>
      </c>
      <c r="P506" s="13">
        <f>F506-TODAY()</f>
        <v/>
      </c>
      <c r="Q506">
        <f>IF(L506&gt;0,IF(P506&lt;0,"Ja","Nein"),"Nein")</f>
        <v/>
      </c>
    </row>
    <row r="507">
      <c r="I507" s="9">
        <f>ROUND(G507*H507,2)</f>
        <v/>
      </c>
      <c r="J507" s="9">
        <f>G507+I507</f>
        <v/>
      </c>
      <c r="K507" s="9">
        <f>IFERROR(SUMIFS(Zahlungen!$D:$D,Zahlungen!$B:$B,$A507),0)</f>
        <v/>
      </c>
      <c r="L507" s="9">
        <f>MAX(J507-K507,0)</f>
        <v/>
      </c>
      <c r="N507" s="9">
        <f>IF(M507&gt;0,ROUND(L507*M507/12,2),0)</f>
        <v/>
      </c>
      <c r="O507">
        <f>IF(L507=0,"Bezahlt",IF(K507&gt;0,"Teilbezahlt","Offen"))</f>
        <v/>
      </c>
      <c r="P507" s="13">
        <f>F507-TODAY()</f>
        <v/>
      </c>
      <c r="Q507">
        <f>IF(L507&gt;0,IF(P507&lt;0,"Ja","Nein"),"Nein")</f>
        <v/>
      </c>
    </row>
    <row r="508">
      <c r="I508" s="9">
        <f>ROUND(G508*H508,2)</f>
        <v/>
      </c>
      <c r="J508" s="9">
        <f>G508+I508</f>
        <v/>
      </c>
      <c r="K508" s="9">
        <f>IFERROR(SUMIFS(Zahlungen!$D:$D,Zahlungen!$B:$B,$A508),0)</f>
        <v/>
      </c>
      <c r="L508" s="9">
        <f>MAX(J508-K508,0)</f>
        <v/>
      </c>
      <c r="N508" s="9">
        <f>IF(M508&gt;0,ROUND(L508*M508/12,2),0)</f>
        <v/>
      </c>
      <c r="O508">
        <f>IF(L508=0,"Bezahlt",IF(K508&gt;0,"Teilbezahlt","Offen"))</f>
        <v/>
      </c>
      <c r="P508" s="13">
        <f>F508-TODAY()</f>
        <v/>
      </c>
      <c r="Q508">
        <f>IF(L508&gt;0,IF(P508&lt;0,"Ja","Nein"),"Nein")</f>
        <v/>
      </c>
    </row>
    <row r="509">
      <c r="I509" s="9">
        <f>ROUND(G509*H509,2)</f>
        <v/>
      </c>
      <c r="J509" s="9">
        <f>G509+I509</f>
        <v/>
      </c>
      <c r="K509" s="9">
        <f>IFERROR(SUMIFS(Zahlungen!$D:$D,Zahlungen!$B:$B,$A509),0)</f>
        <v/>
      </c>
      <c r="L509" s="9">
        <f>MAX(J509-K509,0)</f>
        <v/>
      </c>
      <c r="N509" s="9">
        <f>IF(M509&gt;0,ROUND(L509*M509/12,2),0)</f>
        <v/>
      </c>
      <c r="O509">
        <f>IF(L509=0,"Bezahlt",IF(K509&gt;0,"Teilbezahlt","Offen"))</f>
        <v/>
      </c>
      <c r="P509" s="13">
        <f>F509-TODAY()</f>
        <v/>
      </c>
      <c r="Q509">
        <f>IF(L509&gt;0,IF(P509&lt;0,"Ja","Nein"),"Nein")</f>
        <v/>
      </c>
    </row>
    <row r="510">
      <c r="I510" s="9">
        <f>ROUND(G510*H510,2)</f>
        <v/>
      </c>
      <c r="J510" s="9">
        <f>G510+I510</f>
        <v/>
      </c>
      <c r="K510" s="9">
        <f>IFERROR(SUMIFS(Zahlungen!$D:$D,Zahlungen!$B:$B,$A510),0)</f>
        <v/>
      </c>
      <c r="L510" s="9">
        <f>MAX(J510-K510,0)</f>
        <v/>
      </c>
      <c r="N510" s="9">
        <f>IF(M510&gt;0,ROUND(L510*M510/12,2),0)</f>
        <v/>
      </c>
      <c r="O510">
        <f>IF(L510=0,"Bezahlt",IF(K510&gt;0,"Teilbezahlt","Offen"))</f>
        <v/>
      </c>
      <c r="P510" s="13">
        <f>F510-TODAY()</f>
        <v/>
      </c>
      <c r="Q510">
        <f>IF(L510&gt;0,IF(P510&lt;0,"Ja","Nein"),"Nein")</f>
        <v/>
      </c>
    </row>
    <row r="511">
      <c r="I511" s="9">
        <f>ROUND(G511*H511,2)</f>
        <v/>
      </c>
      <c r="J511" s="9">
        <f>G511+I511</f>
        <v/>
      </c>
      <c r="K511" s="9">
        <f>IFERROR(SUMIFS(Zahlungen!$D:$D,Zahlungen!$B:$B,$A511),0)</f>
        <v/>
      </c>
      <c r="L511" s="9">
        <f>MAX(J511-K511,0)</f>
        <v/>
      </c>
      <c r="N511" s="9">
        <f>IF(M511&gt;0,ROUND(L511*M511/12,2),0)</f>
        <v/>
      </c>
      <c r="O511">
        <f>IF(L511=0,"Bezahlt",IF(K511&gt;0,"Teilbezahlt","Offen"))</f>
        <v/>
      </c>
      <c r="P511" s="13">
        <f>F511-TODAY()</f>
        <v/>
      </c>
      <c r="Q511">
        <f>IF(L511&gt;0,IF(P511&lt;0,"Ja","Nein"),"Nein")</f>
        <v/>
      </c>
    </row>
    <row r="512">
      <c r="I512" s="9">
        <f>ROUND(G512*H512,2)</f>
        <v/>
      </c>
      <c r="J512" s="9">
        <f>G512+I512</f>
        <v/>
      </c>
      <c r="K512" s="9">
        <f>IFERROR(SUMIFS(Zahlungen!$D:$D,Zahlungen!$B:$B,$A512),0)</f>
        <v/>
      </c>
      <c r="L512" s="9">
        <f>MAX(J512-K512,0)</f>
        <v/>
      </c>
      <c r="N512" s="9">
        <f>IF(M512&gt;0,ROUND(L512*M512/12,2),0)</f>
        <v/>
      </c>
      <c r="O512">
        <f>IF(L512=0,"Bezahlt",IF(K512&gt;0,"Teilbezahlt","Offen"))</f>
        <v/>
      </c>
      <c r="P512" s="13">
        <f>F512-TODAY()</f>
        <v/>
      </c>
      <c r="Q512">
        <f>IF(L512&gt;0,IF(P512&lt;0,"Ja","Nein"),"Nein")</f>
        <v/>
      </c>
    </row>
    <row r="513">
      <c r="I513" s="9">
        <f>ROUND(G513*H513,2)</f>
        <v/>
      </c>
      <c r="J513" s="9">
        <f>G513+I513</f>
        <v/>
      </c>
      <c r="K513" s="9">
        <f>IFERROR(SUMIFS(Zahlungen!$D:$D,Zahlungen!$B:$B,$A513),0)</f>
        <v/>
      </c>
      <c r="L513" s="9">
        <f>MAX(J513-K513,0)</f>
        <v/>
      </c>
      <c r="N513" s="9">
        <f>IF(M513&gt;0,ROUND(L513*M513/12,2),0)</f>
        <v/>
      </c>
      <c r="O513">
        <f>IF(L513=0,"Bezahlt",IF(K513&gt;0,"Teilbezahlt","Offen"))</f>
        <v/>
      </c>
      <c r="P513" s="13">
        <f>F513-TODAY()</f>
        <v/>
      </c>
      <c r="Q513">
        <f>IF(L513&gt;0,IF(P513&lt;0,"Ja","Nein"),"Nein")</f>
        <v/>
      </c>
    </row>
    <row r="514">
      <c r="I514" s="9">
        <f>ROUND(G514*H514,2)</f>
        <v/>
      </c>
      <c r="J514" s="9">
        <f>G514+I514</f>
        <v/>
      </c>
      <c r="K514" s="9">
        <f>IFERROR(SUMIFS(Zahlungen!$D:$D,Zahlungen!$B:$B,$A514),0)</f>
        <v/>
      </c>
      <c r="L514" s="9">
        <f>MAX(J514-K514,0)</f>
        <v/>
      </c>
      <c r="N514" s="9">
        <f>IF(M514&gt;0,ROUND(L514*M514/12,2),0)</f>
        <v/>
      </c>
      <c r="O514">
        <f>IF(L514=0,"Bezahlt",IF(K514&gt;0,"Teilbezahlt","Offen"))</f>
        <v/>
      </c>
      <c r="P514" s="13">
        <f>F514-TODAY()</f>
        <v/>
      </c>
      <c r="Q514">
        <f>IF(L514&gt;0,IF(P514&lt;0,"Ja","Nein"),"Nein")</f>
        <v/>
      </c>
    </row>
    <row r="515">
      <c r="I515" s="9">
        <f>ROUND(G515*H515,2)</f>
        <v/>
      </c>
      <c r="J515" s="9">
        <f>G515+I515</f>
        <v/>
      </c>
      <c r="K515" s="9">
        <f>IFERROR(SUMIFS(Zahlungen!$D:$D,Zahlungen!$B:$B,$A515),0)</f>
        <v/>
      </c>
      <c r="L515" s="9">
        <f>MAX(J515-K515,0)</f>
        <v/>
      </c>
      <c r="N515" s="9">
        <f>IF(M515&gt;0,ROUND(L515*M515/12,2),0)</f>
        <v/>
      </c>
      <c r="O515">
        <f>IF(L515=0,"Bezahlt",IF(K515&gt;0,"Teilbezahlt","Offen"))</f>
        <v/>
      </c>
      <c r="P515" s="13">
        <f>F515-TODAY()</f>
        <v/>
      </c>
      <c r="Q515">
        <f>IF(L515&gt;0,IF(P515&lt;0,"Ja","Nein"),"Nein")</f>
        <v/>
      </c>
    </row>
    <row r="516">
      <c r="I516" s="9">
        <f>ROUND(G516*H516,2)</f>
        <v/>
      </c>
      <c r="J516" s="9">
        <f>G516+I516</f>
        <v/>
      </c>
      <c r="K516" s="9">
        <f>IFERROR(SUMIFS(Zahlungen!$D:$D,Zahlungen!$B:$B,$A516),0)</f>
        <v/>
      </c>
      <c r="L516" s="9">
        <f>MAX(J516-K516,0)</f>
        <v/>
      </c>
      <c r="N516" s="9">
        <f>IF(M516&gt;0,ROUND(L516*M516/12,2),0)</f>
        <v/>
      </c>
      <c r="O516">
        <f>IF(L516=0,"Bezahlt",IF(K516&gt;0,"Teilbezahlt","Offen"))</f>
        <v/>
      </c>
      <c r="P516" s="13">
        <f>F516-TODAY()</f>
        <v/>
      </c>
      <c r="Q516">
        <f>IF(L516&gt;0,IF(P516&lt;0,"Ja","Nein"),"Nein")</f>
        <v/>
      </c>
    </row>
    <row r="517">
      <c r="I517" s="9">
        <f>ROUND(G517*H517,2)</f>
        <v/>
      </c>
      <c r="J517" s="9">
        <f>G517+I517</f>
        <v/>
      </c>
      <c r="K517" s="9">
        <f>IFERROR(SUMIFS(Zahlungen!$D:$D,Zahlungen!$B:$B,$A517),0)</f>
        <v/>
      </c>
      <c r="L517" s="9">
        <f>MAX(J517-K517,0)</f>
        <v/>
      </c>
      <c r="N517" s="9">
        <f>IF(M517&gt;0,ROUND(L517*M517/12,2),0)</f>
        <v/>
      </c>
      <c r="O517">
        <f>IF(L517=0,"Bezahlt",IF(K517&gt;0,"Teilbezahlt","Offen"))</f>
        <v/>
      </c>
      <c r="P517" s="13">
        <f>F517-TODAY()</f>
        <v/>
      </c>
      <c r="Q517">
        <f>IF(L517&gt;0,IF(P517&lt;0,"Ja","Nein"),"Nein")</f>
        <v/>
      </c>
    </row>
    <row r="518">
      <c r="I518" s="9">
        <f>ROUND(G518*H518,2)</f>
        <v/>
      </c>
      <c r="J518" s="9">
        <f>G518+I518</f>
        <v/>
      </c>
      <c r="K518" s="9">
        <f>IFERROR(SUMIFS(Zahlungen!$D:$D,Zahlungen!$B:$B,$A518),0)</f>
        <v/>
      </c>
      <c r="L518" s="9">
        <f>MAX(J518-K518,0)</f>
        <v/>
      </c>
      <c r="N518" s="9">
        <f>IF(M518&gt;0,ROUND(L518*M518/12,2),0)</f>
        <v/>
      </c>
      <c r="O518">
        <f>IF(L518=0,"Bezahlt",IF(K518&gt;0,"Teilbezahlt","Offen"))</f>
        <v/>
      </c>
      <c r="P518" s="13">
        <f>F518-TODAY()</f>
        <v/>
      </c>
      <c r="Q518">
        <f>IF(L518&gt;0,IF(P518&lt;0,"Ja","Nein"),"Nein")</f>
        <v/>
      </c>
    </row>
    <row r="519">
      <c r="I519" s="9">
        <f>ROUND(G519*H519,2)</f>
        <v/>
      </c>
      <c r="J519" s="9">
        <f>G519+I519</f>
        <v/>
      </c>
      <c r="K519" s="9">
        <f>IFERROR(SUMIFS(Zahlungen!$D:$D,Zahlungen!$B:$B,$A519),0)</f>
        <v/>
      </c>
      <c r="L519" s="9">
        <f>MAX(J519-K519,0)</f>
        <v/>
      </c>
      <c r="N519" s="9">
        <f>IF(M519&gt;0,ROUND(L519*M519/12,2),0)</f>
        <v/>
      </c>
      <c r="O519">
        <f>IF(L519=0,"Bezahlt",IF(K519&gt;0,"Teilbezahlt","Offen"))</f>
        <v/>
      </c>
      <c r="P519" s="13">
        <f>F519-TODAY()</f>
        <v/>
      </c>
      <c r="Q519">
        <f>IF(L519&gt;0,IF(P519&lt;0,"Ja","Nein"),"Nein")</f>
        <v/>
      </c>
    </row>
    <row r="520">
      <c r="I520" s="9">
        <f>ROUND(G520*H520,2)</f>
        <v/>
      </c>
      <c r="J520" s="9">
        <f>G520+I520</f>
        <v/>
      </c>
      <c r="K520" s="9">
        <f>IFERROR(SUMIFS(Zahlungen!$D:$D,Zahlungen!$B:$B,$A520),0)</f>
        <v/>
      </c>
      <c r="L520" s="9">
        <f>MAX(J520-K520,0)</f>
        <v/>
      </c>
      <c r="N520" s="9">
        <f>IF(M520&gt;0,ROUND(L520*M520/12,2),0)</f>
        <v/>
      </c>
      <c r="O520">
        <f>IF(L520=0,"Bezahlt",IF(K520&gt;0,"Teilbezahlt","Offen"))</f>
        <v/>
      </c>
      <c r="P520" s="13">
        <f>F520-TODAY()</f>
        <v/>
      </c>
      <c r="Q520">
        <f>IF(L520&gt;0,IF(P520&lt;0,"Ja","Nein"),"Nein")</f>
        <v/>
      </c>
    </row>
    <row r="521">
      <c r="I521" s="9">
        <f>ROUND(G521*H521,2)</f>
        <v/>
      </c>
      <c r="J521" s="9">
        <f>G521+I521</f>
        <v/>
      </c>
      <c r="K521" s="9">
        <f>IFERROR(SUMIFS(Zahlungen!$D:$D,Zahlungen!$B:$B,$A521),0)</f>
        <v/>
      </c>
      <c r="L521" s="9">
        <f>MAX(J521-K521,0)</f>
        <v/>
      </c>
      <c r="N521" s="9">
        <f>IF(M521&gt;0,ROUND(L521*M521/12,2),0)</f>
        <v/>
      </c>
      <c r="O521">
        <f>IF(L521=0,"Bezahlt",IF(K521&gt;0,"Teilbezahlt","Offen"))</f>
        <v/>
      </c>
      <c r="P521" s="13">
        <f>F521-TODAY()</f>
        <v/>
      </c>
      <c r="Q521">
        <f>IF(L521&gt;0,IF(P521&lt;0,"Ja","Nein"),"Nein")</f>
        <v/>
      </c>
    </row>
    <row r="522">
      <c r="I522" s="9">
        <f>ROUND(G522*H522,2)</f>
        <v/>
      </c>
      <c r="J522" s="9">
        <f>G522+I522</f>
        <v/>
      </c>
      <c r="K522" s="9">
        <f>IFERROR(SUMIFS(Zahlungen!$D:$D,Zahlungen!$B:$B,$A522),0)</f>
        <v/>
      </c>
      <c r="L522" s="9">
        <f>MAX(J522-K522,0)</f>
        <v/>
      </c>
      <c r="N522" s="9">
        <f>IF(M522&gt;0,ROUND(L522*M522/12,2),0)</f>
        <v/>
      </c>
      <c r="O522">
        <f>IF(L522=0,"Bezahlt",IF(K522&gt;0,"Teilbezahlt","Offen"))</f>
        <v/>
      </c>
      <c r="P522" s="13">
        <f>F522-TODAY()</f>
        <v/>
      </c>
      <c r="Q522">
        <f>IF(L522&gt;0,IF(P522&lt;0,"Ja","Nein"),"Nein")</f>
        <v/>
      </c>
    </row>
    <row r="523">
      <c r="I523" s="9">
        <f>ROUND(G523*H523,2)</f>
        <v/>
      </c>
      <c r="J523" s="9">
        <f>G523+I523</f>
        <v/>
      </c>
      <c r="K523" s="9">
        <f>IFERROR(SUMIFS(Zahlungen!$D:$D,Zahlungen!$B:$B,$A523),0)</f>
        <v/>
      </c>
      <c r="L523" s="9">
        <f>MAX(J523-K523,0)</f>
        <v/>
      </c>
      <c r="N523" s="9">
        <f>IF(M523&gt;0,ROUND(L523*M523/12,2),0)</f>
        <v/>
      </c>
      <c r="O523">
        <f>IF(L523=0,"Bezahlt",IF(K523&gt;0,"Teilbezahlt","Offen"))</f>
        <v/>
      </c>
      <c r="P523" s="13">
        <f>F523-TODAY()</f>
        <v/>
      </c>
      <c r="Q523">
        <f>IF(L523&gt;0,IF(P523&lt;0,"Ja","Nein"),"Nein")</f>
        <v/>
      </c>
    </row>
    <row r="524">
      <c r="I524" s="9">
        <f>ROUND(G524*H524,2)</f>
        <v/>
      </c>
      <c r="J524" s="9">
        <f>G524+I524</f>
        <v/>
      </c>
      <c r="K524" s="9">
        <f>IFERROR(SUMIFS(Zahlungen!$D:$D,Zahlungen!$B:$B,$A524),0)</f>
        <v/>
      </c>
      <c r="L524" s="9">
        <f>MAX(J524-K524,0)</f>
        <v/>
      </c>
      <c r="N524" s="9">
        <f>IF(M524&gt;0,ROUND(L524*M524/12,2),0)</f>
        <v/>
      </c>
      <c r="O524">
        <f>IF(L524=0,"Bezahlt",IF(K524&gt;0,"Teilbezahlt","Offen"))</f>
        <v/>
      </c>
      <c r="P524" s="13">
        <f>F524-TODAY()</f>
        <v/>
      </c>
      <c r="Q524">
        <f>IF(L524&gt;0,IF(P524&lt;0,"Ja","Nein"),"Nein")</f>
        <v/>
      </c>
    </row>
    <row r="525">
      <c r="I525" s="9">
        <f>ROUND(G525*H525,2)</f>
        <v/>
      </c>
      <c r="J525" s="9">
        <f>G525+I525</f>
        <v/>
      </c>
      <c r="K525" s="9">
        <f>IFERROR(SUMIFS(Zahlungen!$D:$D,Zahlungen!$B:$B,$A525),0)</f>
        <v/>
      </c>
      <c r="L525" s="9">
        <f>MAX(J525-K525,0)</f>
        <v/>
      </c>
      <c r="N525" s="9">
        <f>IF(M525&gt;0,ROUND(L525*M525/12,2),0)</f>
        <v/>
      </c>
      <c r="O525">
        <f>IF(L525=0,"Bezahlt",IF(K525&gt;0,"Teilbezahlt","Offen"))</f>
        <v/>
      </c>
      <c r="P525" s="13">
        <f>F525-TODAY()</f>
        <v/>
      </c>
      <c r="Q525">
        <f>IF(L525&gt;0,IF(P525&lt;0,"Ja","Nein"),"Nein")</f>
        <v/>
      </c>
    </row>
    <row r="526">
      <c r="I526" s="9">
        <f>ROUND(G526*H526,2)</f>
        <v/>
      </c>
      <c r="J526" s="9">
        <f>G526+I526</f>
        <v/>
      </c>
      <c r="K526" s="9">
        <f>IFERROR(SUMIFS(Zahlungen!$D:$D,Zahlungen!$B:$B,$A526),0)</f>
        <v/>
      </c>
      <c r="L526" s="9">
        <f>MAX(J526-K526,0)</f>
        <v/>
      </c>
      <c r="N526" s="9">
        <f>IF(M526&gt;0,ROUND(L526*M526/12,2),0)</f>
        <v/>
      </c>
      <c r="O526">
        <f>IF(L526=0,"Bezahlt",IF(K526&gt;0,"Teilbezahlt","Offen"))</f>
        <v/>
      </c>
      <c r="P526" s="13">
        <f>F526-TODAY()</f>
        <v/>
      </c>
      <c r="Q526">
        <f>IF(L526&gt;0,IF(P526&lt;0,"Ja","Nein"),"Nein")</f>
        <v/>
      </c>
    </row>
    <row r="527">
      <c r="I527" s="9">
        <f>ROUND(G527*H527,2)</f>
        <v/>
      </c>
      <c r="J527" s="9">
        <f>G527+I527</f>
        <v/>
      </c>
      <c r="K527" s="9">
        <f>IFERROR(SUMIFS(Zahlungen!$D:$D,Zahlungen!$B:$B,$A527),0)</f>
        <v/>
      </c>
      <c r="L527" s="9">
        <f>MAX(J527-K527,0)</f>
        <v/>
      </c>
      <c r="N527" s="9">
        <f>IF(M527&gt;0,ROUND(L527*M527/12,2),0)</f>
        <v/>
      </c>
      <c r="O527">
        <f>IF(L527=0,"Bezahlt",IF(K527&gt;0,"Teilbezahlt","Offen"))</f>
        <v/>
      </c>
      <c r="P527" s="13">
        <f>F527-TODAY()</f>
        <v/>
      </c>
      <c r="Q527">
        <f>IF(L527&gt;0,IF(P527&lt;0,"Ja","Nein"),"Nein")</f>
        <v/>
      </c>
    </row>
    <row r="528">
      <c r="I528" s="9">
        <f>ROUND(G528*H528,2)</f>
        <v/>
      </c>
      <c r="J528" s="9">
        <f>G528+I528</f>
        <v/>
      </c>
      <c r="K528" s="9">
        <f>IFERROR(SUMIFS(Zahlungen!$D:$D,Zahlungen!$B:$B,$A528),0)</f>
        <v/>
      </c>
      <c r="L528" s="9">
        <f>MAX(J528-K528,0)</f>
        <v/>
      </c>
      <c r="N528" s="9">
        <f>IF(M528&gt;0,ROUND(L528*M528/12,2),0)</f>
        <v/>
      </c>
      <c r="O528">
        <f>IF(L528=0,"Bezahlt",IF(K528&gt;0,"Teilbezahlt","Offen"))</f>
        <v/>
      </c>
      <c r="P528" s="13">
        <f>F528-TODAY()</f>
        <v/>
      </c>
      <c r="Q528">
        <f>IF(L528&gt;0,IF(P528&lt;0,"Ja","Nein"),"Nein")</f>
        <v/>
      </c>
    </row>
    <row r="529">
      <c r="I529" s="9">
        <f>ROUND(G529*H529,2)</f>
        <v/>
      </c>
      <c r="J529" s="9">
        <f>G529+I529</f>
        <v/>
      </c>
      <c r="K529" s="9">
        <f>IFERROR(SUMIFS(Zahlungen!$D:$D,Zahlungen!$B:$B,$A529),0)</f>
        <v/>
      </c>
      <c r="L529" s="9">
        <f>MAX(J529-K529,0)</f>
        <v/>
      </c>
      <c r="N529" s="9">
        <f>IF(M529&gt;0,ROUND(L529*M529/12,2),0)</f>
        <v/>
      </c>
      <c r="O529">
        <f>IF(L529=0,"Bezahlt",IF(K529&gt;0,"Teilbezahlt","Offen"))</f>
        <v/>
      </c>
      <c r="P529" s="13">
        <f>F529-TODAY()</f>
        <v/>
      </c>
      <c r="Q529">
        <f>IF(L529&gt;0,IF(P529&lt;0,"Ja","Nein"),"Nein")</f>
        <v/>
      </c>
    </row>
    <row r="530">
      <c r="I530" s="9">
        <f>ROUND(G530*H530,2)</f>
        <v/>
      </c>
      <c r="J530" s="9">
        <f>G530+I530</f>
        <v/>
      </c>
      <c r="K530" s="9">
        <f>IFERROR(SUMIFS(Zahlungen!$D:$D,Zahlungen!$B:$B,$A530),0)</f>
        <v/>
      </c>
      <c r="L530" s="9">
        <f>MAX(J530-K530,0)</f>
        <v/>
      </c>
      <c r="N530" s="9">
        <f>IF(M530&gt;0,ROUND(L530*M530/12,2),0)</f>
        <v/>
      </c>
      <c r="O530">
        <f>IF(L530=0,"Bezahlt",IF(K530&gt;0,"Teilbezahlt","Offen"))</f>
        <v/>
      </c>
      <c r="P530" s="13">
        <f>F530-TODAY()</f>
        <v/>
      </c>
      <c r="Q530">
        <f>IF(L530&gt;0,IF(P530&lt;0,"Ja","Nein"),"Nein")</f>
        <v/>
      </c>
    </row>
    <row r="531">
      <c r="I531" s="9">
        <f>ROUND(G531*H531,2)</f>
        <v/>
      </c>
      <c r="J531" s="9">
        <f>G531+I531</f>
        <v/>
      </c>
      <c r="K531" s="9">
        <f>IFERROR(SUMIFS(Zahlungen!$D:$D,Zahlungen!$B:$B,$A531),0)</f>
        <v/>
      </c>
      <c r="L531" s="9">
        <f>MAX(J531-K531,0)</f>
        <v/>
      </c>
      <c r="N531" s="9">
        <f>IF(M531&gt;0,ROUND(L531*M531/12,2),0)</f>
        <v/>
      </c>
      <c r="O531">
        <f>IF(L531=0,"Bezahlt",IF(K531&gt;0,"Teilbezahlt","Offen"))</f>
        <v/>
      </c>
      <c r="P531" s="13">
        <f>F531-TODAY()</f>
        <v/>
      </c>
      <c r="Q531">
        <f>IF(L531&gt;0,IF(P531&lt;0,"Ja","Nein"),"Nein")</f>
        <v/>
      </c>
    </row>
    <row r="532">
      <c r="I532" s="9">
        <f>ROUND(G532*H532,2)</f>
        <v/>
      </c>
      <c r="J532" s="9">
        <f>G532+I532</f>
        <v/>
      </c>
      <c r="K532" s="9">
        <f>IFERROR(SUMIFS(Zahlungen!$D:$D,Zahlungen!$B:$B,$A532),0)</f>
        <v/>
      </c>
      <c r="L532" s="9">
        <f>MAX(J532-K532,0)</f>
        <v/>
      </c>
      <c r="N532" s="9">
        <f>IF(M532&gt;0,ROUND(L532*M532/12,2),0)</f>
        <v/>
      </c>
      <c r="O532">
        <f>IF(L532=0,"Bezahlt",IF(K532&gt;0,"Teilbezahlt","Offen"))</f>
        <v/>
      </c>
      <c r="P532" s="13">
        <f>F532-TODAY()</f>
        <v/>
      </c>
      <c r="Q532">
        <f>IF(L532&gt;0,IF(P532&lt;0,"Ja","Nein"),"Nein")</f>
        <v/>
      </c>
    </row>
    <row r="533">
      <c r="I533" s="9">
        <f>ROUND(G533*H533,2)</f>
        <v/>
      </c>
      <c r="J533" s="9">
        <f>G533+I533</f>
        <v/>
      </c>
      <c r="K533" s="9">
        <f>IFERROR(SUMIFS(Zahlungen!$D:$D,Zahlungen!$B:$B,$A533),0)</f>
        <v/>
      </c>
      <c r="L533" s="9">
        <f>MAX(J533-K533,0)</f>
        <v/>
      </c>
      <c r="N533" s="9">
        <f>IF(M533&gt;0,ROUND(L533*M533/12,2),0)</f>
        <v/>
      </c>
      <c r="O533">
        <f>IF(L533=0,"Bezahlt",IF(K533&gt;0,"Teilbezahlt","Offen"))</f>
        <v/>
      </c>
      <c r="P533" s="13">
        <f>F533-TODAY()</f>
        <v/>
      </c>
      <c r="Q533">
        <f>IF(L533&gt;0,IF(P533&lt;0,"Ja","Nein"),"Nein")</f>
        <v/>
      </c>
    </row>
    <row r="534">
      <c r="I534" s="9">
        <f>ROUND(G534*H534,2)</f>
        <v/>
      </c>
      <c r="J534" s="9">
        <f>G534+I534</f>
        <v/>
      </c>
      <c r="K534" s="9">
        <f>IFERROR(SUMIFS(Zahlungen!$D:$D,Zahlungen!$B:$B,$A534),0)</f>
        <v/>
      </c>
      <c r="L534" s="9">
        <f>MAX(J534-K534,0)</f>
        <v/>
      </c>
      <c r="N534" s="9">
        <f>IF(M534&gt;0,ROUND(L534*M534/12,2),0)</f>
        <v/>
      </c>
      <c r="O534">
        <f>IF(L534=0,"Bezahlt",IF(K534&gt;0,"Teilbezahlt","Offen"))</f>
        <v/>
      </c>
      <c r="P534" s="13">
        <f>F534-TODAY()</f>
        <v/>
      </c>
      <c r="Q534">
        <f>IF(L534&gt;0,IF(P534&lt;0,"Ja","Nein"),"Nein")</f>
        <v/>
      </c>
    </row>
    <row r="535">
      <c r="I535" s="9">
        <f>ROUND(G535*H535,2)</f>
        <v/>
      </c>
      <c r="J535" s="9">
        <f>G535+I535</f>
        <v/>
      </c>
      <c r="K535" s="9">
        <f>IFERROR(SUMIFS(Zahlungen!$D:$D,Zahlungen!$B:$B,$A535),0)</f>
        <v/>
      </c>
      <c r="L535" s="9">
        <f>MAX(J535-K535,0)</f>
        <v/>
      </c>
      <c r="N535" s="9">
        <f>IF(M535&gt;0,ROUND(L535*M535/12,2),0)</f>
        <v/>
      </c>
      <c r="O535">
        <f>IF(L535=0,"Bezahlt",IF(K535&gt;0,"Teilbezahlt","Offen"))</f>
        <v/>
      </c>
      <c r="P535" s="13">
        <f>F535-TODAY()</f>
        <v/>
      </c>
      <c r="Q535">
        <f>IF(L535&gt;0,IF(P535&lt;0,"Ja","Nein"),"Nein")</f>
        <v/>
      </c>
    </row>
    <row r="536">
      <c r="I536" s="9">
        <f>ROUND(G536*H536,2)</f>
        <v/>
      </c>
      <c r="J536" s="9">
        <f>G536+I536</f>
        <v/>
      </c>
      <c r="K536" s="9">
        <f>IFERROR(SUMIFS(Zahlungen!$D:$D,Zahlungen!$B:$B,$A536),0)</f>
        <v/>
      </c>
      <c r="L536" s="9">
        <f>MAX(J536-K536,0)</f>
        <v/>
      </c>
      <c r="N536" s="9">
        <f>IF(M536&gt;0,ROUND(L536*M536/12,2),0)</f>
        <v/>
      </c>
      <c r="O536">
        <f>IF(L536=0,"Bezahlt",IF(K536&gt;0,"Teilbezahlt","Offen"))</f>
        <v/>
      </c>
      <c r="P536" s="13">
        <f>F536-TODAY()</f>
        <v/>
      </c>
      <c r="Q536">
        <f>IF(L536&gt;0,IF(P536&lt;0,"Ja","Nein"),"Nein")</f>
        <v/>
      </c>
    </row>
    <row r="537">
      <c r="I537" s="9">
        <f>ROUND(G537*H537,2)</f>
        <v/>
      </c>
      <c r="J537" s="9">
        <f>G537+I537</f>
        <v/>
      </c>
      <c r="K537" s="9">
        <f>IFERROR(SUMIFS(Zahlungen!$D:$D,Zahlungen!$B:$B,$A537),0)</f>
        <v/>
      </c>
      <c r="L537" s="9">
        <f>MAX(J537-K537,0)</f>
        <v/>
      </c>
      <c r="N537" s="9">
        <f>IF(M537&gt;0,ROUND(L537*M537/12,2),0)</f>
        <v/>
      </c>
      <c r="O537">
        <f>IF(L537=0,"Bezahlt",IF(K537&gt;0,"Teilbezahlt","Offen"))</f>
        <v/>
      </c>
      <c r="P537" s="13">
        <f>F537-TODAY()</f>
        <v/>
      </c>
      <c r="Q537">
        <f>IF(L537&gt;0,IF(P537&lt;0,"Ja","Nein"),"Nein")</f>
        <v/>
      </c>
    </row>
    <row r="538">
      <c r="I538" s="9">
        <f>ROUND(G538*H538,2)</f>
        <v/>
      </c>
      <c r="J538" s="9">
        <f>G538+I538</f>
        <v/>
      </c>
      <c r="K538" s="9">
        <f>IFERROR(SUMIFS(Zahlungen!$D:$D,Zahlungen!$B:$B,$A538),0)</f>
        <v/>
      </c>
      <c r="L538" s="9">
        <f>MAX(J538-K538,0)</f>
        <v/>
      </c>
      <c r="N538" s="9">
        <f>IF(M538&gt;0,ROUND(L538*M538/12,2),0)</f>
        <v/>
      </c>
      <c r="O538">
        <f>IF(L538=0,"Bezahlt",IF(K538&gt;0,"Teilbezahlt","Offen"))</f>
        <v/>
      </c>
      <c r="P538" s="13">
        <f>F538-TODAY()</f>
        <v/>
      </c>
      <c r="Q538">
        <f>IF(L538&gt;0,IF(P538&lt;0,"Ja","Nein"),"Nein")</f>
        <v/>
      </c>
    </row>
    <row r="539">
      <c r="I539" s="9">
        <f>ROUND(G539*H539,2)</f>
        <v/>
      </c>
      <c r="J539" s="9">
        <f>G539+I539</f>
        <v/>
      </c>
      <c r="K539" s="9">
        <f>IFERROR(SUMIFS(Zahlungen!$D:$D,Zahlungen!$B:$B,$A539),0)</f>
        <v/>
      </c>
      <c r="L539" s="9">
        <f>MAX(J539-K539,0)</f>
        <v/>
      </c>
      <c r="N539" s="9">
        <f>IF(M539&gt;0,ROUND(L539*M539/12,2),0)</f>
        <v/>
      </c>
      <c r="O539">
        <f>IF(L539=0,"Bezahlt",IF(K539&gt;0,"Teilbezahlt","Offen"))</f>
        <v/>
      </c>
      <c r="P539" s="13">
        <f>F539-TODAY()</f>
        <v/>
      </c>
      <c r="Q539">
        <f>IF(L539&gt;0,IF(P539&lt;0,"Ja","Nein"),"Nein")</f>
        <v/>
      </c>
    </row>
    <row r="540">
      <c r="I540" s="9">
        <f>ROUND(G540*H540,2)</f>
        <v/>
      </c>
      <c r="J540" s="9">
        <f>G540+I540</f>
        <v/>
      </c>
      <c r="K540" s="9">
        <f>IFERROR(SUMIFS(Zahlungen!$D:$D,Zahlungen!$B:$B,$A540),0)</f>
        <v/>
      </c>
      <c r="L540" s="9">
        <f>MAX(J540-K540,0)</f>
        <v/>
      </c>
      <c r="N540" s="9">
        <f>IF(M540&gt;0,ROUND(L540*M540/12,2),0)</f>
        <v/>
      </c>
      <c r="O540">
        <f>IF(L540=0,"Bezahlt",IF(K540&gt;0,"Teilbezahlt","Offen"))</f>
        <v/>
      </c>
      <c r="P540" s="13">
        <f>F540-TODAY()</f>
        <v/>
      </c>
      <c r="Q540">
        <f>IF(L540&gt;0,IF(P540&lt;0,"Ja","Nein"),"Nein")</f>
        <v/>
      </c>
    </row>
    <row r="541">
      <c r="I541" s="9">
        <f>ROUND(G541*H541,2)</f>
        <v/>
      </c>
      <c r="J541" s="9">
        <f>G541+I541</f>
        <v/>
      </c>
      <c r="K541" s="9">
        <f>IFERROR(SUMIFS(Zahlungen!$D:$D,Zahlungen!$B:$B,$A541),0)</f>
        <v/>
      </c>
      <c r="L541" s="9">
        <f>MAX(J541-K541,0)</f>
        <v/>
      </c>
      <c r="N541" s="9">
        <f>IF(M541&gt;0,ROUND(L541*M541/12,2),0)</f>
        <v/>
      </c>
      <c r="O541">
        <f>IF(L541=0,"Bezahlt",IF(K541&gt;0,"Teilbezahlt","Offen"))</f>
        <v/>
      </c>
      <c r="P541" s="13">
        <f>F541-TODAY()</f>
        <v/>
      </c>
      <c r="Q541">
        <f>IF(L541&gt;0,IF(P541&lt;0,"Ja","Nein"),"Nein")</f>
        <v/>
      </c>
    </row>
    <row r="542">
      <c r="I542" s="9">
        <f>ROUND(G542*H542,2)</f>
        <v/>
      </c>
      <c r="J542" s="9">
        <f>G542+I542</f>
        <v/>
      </c>
      <c r="K542" s="9">
        <f>IFERROR(SUMIFS(Zahlungen!$D:$D,Zahlungen!$B:$B,$A542),0)</f>
        <v/>
      </c>
      <c r="L542" s="9">
        <f>MAX(J542-K542,0)</f>
        <v/>
      </c>
      <c r="N542" s="9">
        <f>IF(M542&gt;0,ROUND(L542*M542/12,2),0)</f>
        <v/>
      </c>
      <c r="O542">
        <f>IF(L542=0,"Bezahlt",IF(K542&gt;0,"Teilbezahlt","Offen"))</f>
        <v/>
      </c>
      <c r="P542" s="13">
        <f>F542-TODAY()</f>
        <v/>
      </c>
      <c r="Q542">
        <f>IF(L542&gt;0,IF(P542&lt;0,"Ja","Nein"),"Nein")</f>
        <v/>
      </c>
    </row>
    <row r="543">
      <c r="I543" s="9">
        <f>ROUND(G543*H543,2)</f>
        <v/>
      </c>
      <c r="J543" s="9">
        <f>G543+I543</f>
        <v/>
      </c>
      <c r="K543" s="9">
        <f>IFERROR(SUMIFS(Zahlungen!$D:$D,Zahlungen!$B:$B,$A543),0)</f>
        <v/>
      </c>
      <c r="L543" s="9">
        <f>MAX(J543-K543,0)</f>
        <v/>
      </c>
      <c r="N543" s="9">
        <f>IF(M543&gt;0,ROUND(L543*M543/12,2),0)</f>
        <v/>
      </c>
      <c r="O543">
        <f>IF(L543=0,"Bezahlt",IF(K543&gt;0,"Teilbezahlt","Offen"))</f>
        <v/>
      </c>
      <c r="P543" s="13">
        <f>F543-TODAY()</f>
        <v/>
      </c>
      <c r="Q543">
        <f>IF(L543&gt;0,IF(P543&lt;0,"Ja","Nein"),"Nein")</f>
        <v/>
      </c>
    </row>
    <row r="544">
      <c r="I544" s="9">
        <f>ROUND(G544*H544,2)</f>
        <v/>
      </c>
      <c r="J544" s="9">
        <f>G544+I544</f>
        <v/>
      </c>
      <c r="K544" s="9">
        <f>IFERROR(SUMIFS(Zahlungen!$D:$D,Zahlungen!$B:$B,$A544),0)</f>
        <v/>
      </c>
      <c r="L544" s="9">
        <f>MAX(J544-K544,0)</f>
        <v/>
      </c>
      <c r="N544" s="9">
        <f>IF(M544&gt;0,ROUND(L544*M544/12,2),0)</f>
        <v/>
      </c>
      <c r="O544">
        <f>IF(L544=0,"Bezahlt",IF(K544&gt;0,"Teilbezahlt","Offen"))</f>
        <v/>
      </c>
      <c r="P544" s="13">
        <f>F544-TODAY()</f>
        <v/>
      </c>
      <c r="Q544">
        <f>IF(L544&gt;0,IF(P544&lt;0,"Ja","Nein"),"Nein")</f>
        <v/>
      </c>
    </row>
    <row r="545">
      <c r="I545" s="9">
        <f>ROUND(G545*H545,2)</f>
        <v/>
      </c>
      <c r="J545" s="9">
        <f>G545+I545</f>
        <v/>
      </c>
      <c r="K545" s="9">
        <f>IFERROR(SUMIFS(Zahlungen!$D:$D,Zahlungen!$B:$B,$A545),0)</f>
        <v/>
      </c>
      <c r="L545" s="9">
        <f>MAX(J545-K545,0)</f>
        <v/>
      </c>
      <c r="N545" s="9">
        <f>IF(M545&gt;0,ROUND(L545*M545/12,2),0)</f>
        <v/>
      </c>
      <c r="O545">
        <f>IF(L545=0,"Bezahlt",IF(K545&gt;0,"Teilbezahlt","Offen"))</f>
        <v/>
      </c>
      <c r="P545" s="13">
        <f>F545-TODAY()</f>
        <v/>
      </c>
      <c r="Q545">
        <f>IF(L545&gt;0,IF(P545&lt;0,"Ja","Nein"),"Nein")</f>
        <v/>
      </c>
    </row>
    <row r="546">
      <c r="I546" s="9">
        <f>ROUND(G546*H546,2)</f>
        <v/>
      </c>
      <c r="J546" s="9">
        <f>G546+I546</f>
        <v/>
      </c>
      <c r="K546" s="9">
        <f>IFERROR(SUMIFS(Zahlungen!$D:$D,Zahlungen!$B:$B,$A546),0)</f>
        <v/>
      </c>
      <c r="L546" s="9">
        <f>MAX(J546-K546,0)</f>
        <v/>
      </c>
      <c r="N546" s="9">
        <f>IF(M546&gt;0,ROUND(L546*M546/12,2),0)</f>
        <v/>
      </c>
      <c r="O546">
        <f>IF(L546=0,"Bezahlt",IF(K546&gt;0,"Teilbezahlt","Offen"))</f>
        <v/>
      </c>
      <c r="P546" s="13">
        <f>F546-TODAY()</f>
        <v/>
      </c>
      <c r="Q546">
        <f>IF(L546&gt;0,IF(P546&lt;0,"Ja","Nein"),"Nein")</f>
        <v/>
      </c>
    </row>
    <row r="547">
      <c r="I547" s="9">
        <f>ROUND(G547*H547,2)</f>
        <v/>
      </c>
      <c r="J547" s="9">
        <f>G547+I547</f>
        <v/>
      </c>
      <c r="K547" s="9">
        <f>IFERROR(SUMIFS(Zahlungen!$D:$D,Zahlungen!$B:$B,$A547),0)</f>
        <v/>
      </c>
      <c r="L547" s="9">
        <f>MAX(J547-K547,0)</f>
        <v/>
      </c>
      <c r="N547" s="9">
        <f>IF(M547&gt;0,ROUND(L547*M547/12,2),0)</f>
        <v/>
      </c>
      <c r="O547">
        <f>IF(L547=0,"Bezahlt",IF(K547&gt;0,"Teilbezahlt","Offen"))</f>
        <v/>
      </c>
      <c r="P547" s="13">
        <f>F547-TODAY()</f>
        <v/>
      </c>
      <c r="Q547">
        <f>IF(L547&gt;0,IF(P547&lt;0,"Ja","Nein"),"Nein")</f>
        <v/>
      </c>
    </row>
    <row r="548">
      <c r="I548" s="9">
        <f>ROUND(G548*H548,2)</f>
        <v/>
      </c>
      <c r="J548" s="9">
        <f>G548+I548</f>
        <v/>
      </c>
      <c r="K548" s="9">
        <f>IFERROR(SUMIFS(Zahlungen!$D:$D,Zahlungen!$B:$B,$A548),0)</f>
        <v/>
      </c>
      <c r="L548" s="9">
        <f>MAX(J548-K548,0)</f>
        <v/>
      </c>
      <c r="N548" s="9">
        <f>IF(M548&gt;0,ROUND(L548*M548/12,2),0)</f>
        <v/>
      </c>
      <c r="O548">
        <f>IF(L548=0,"Bezahlt",IF(K548&gt;0,"Teilbezahlt","Offen"))</f>
        <v/>
      </c>
      <c r="P548" s="13">
        <f>F548-TODAY()</f>
        <v/>
      </c>
      <c r="Q548">
        <f>IF(L548&gt;0,IF(P548&lt;0,"Ja","Nein"),"Nein")</f>
        <v/>
      </c>
    </row>
    <row r="549">
      <c r="I549" s="9">
        <f>ROUND(G549*H549,2)</f>
        <v/>
      </c>
      <c r="J549" s="9">
        <f>G549+I549</f>
        <v/>
      </c>
      <c r="K549" s="9">
        <f>IFERROR(SUMIFS(Zahlungen!$D:$D,Zahlungen!$B:$B,$A549),0)</f>
        <v/>
      </c>
      <c r="L549" s="9">
        <f>MAX(J549-K549,0)</f>
        <v/>
      </c>
      <c r="N549" s="9">
        <f>IF(M549&gt;0,ROUND(L549*M549/12,2),0)</f>
        <v/>
      </c>
      <c r="O549">
        <f>IF(L549=0,"Bezahlt",IF(K549&gt;0,"Teilbezahlt","Offen"))</f>
        <v/>
      </c>
      <c r="P549" s="13">
        <f>F549-TODAY()</f>
        <v/>
      </c>
      <c r="Q549">
        <f>IF(L549&gt;0,IF(P549&lt;0,"Ja","Nein"),"Nein")</f>
        <v/>
      </c>
    </row>
    <row r="550">
      <c r="I550" s="9">
        <f>ROUND(G550*H550,2)</f>
        <v/>
      </c>
      <c r="J550" s="9">
        <f>G550+I550</f>
        <v/>
      </c>
      <c r="K550" s="9">
        <f>IFERROR(SUMIFS(Zahlungen!$D:$D,Zahlungen!$B:$B,$A550),0)</f>
        <v/>
      </c>
      <c r="L550" s="9">
        <f>MAX(J550-K550,0)</f>
        <v/>
      </c>
      <c r="N550" s="9">
        <f>IF(M550&gt;0,ROUND(L550*M550/12,2),0)</f>
        <v/>
      </c>
      <c r="O550">
        <f>IF(L550=0,"Bezahlt",IF(K550&gt;0,"Teilbezahlt","Offen"))</f>
        <v/>
      </c>
      <c r="P550" s="13">
        <f>F550-TODAY()</f>
        <v/>
      </c>
      <c r="Q550">
        <f>IF(L550&gt;0,IF(P550&lt;0,"Ja","Nein"),"Nein")</f>
        <v/>
      </c>
    </row>
    <row r="551">
      <c r="I551" s="9">
        <f>ROUND(G551*H551,2)</f>
        <v/>
      </c>
      <c r="J551" s="9">
        <f>G551+I551</f>
        <v/>
      </c>
      <c r="K551" s="9">
        <f>IFERROR(SUMIFS(Zahlungen!$D:$D,Zahlungen!$B:$B,$A551),0)</f>
        <v/>
      </c>
      <c r="L551" s="9">
        <f>MAX(J551-K551,0)</f>
        <v/>
      </c>
      <c r="N551" s="9">
        <f>IF(M551&gt;0,ROUND(L551*M551/12,2),0)</f>
        <v/>
      </c>
      <c r="O551">
        <f>IF(L551=0,"Bezahlt",IF(K551&gt;0,"Teilbezahlt","Offen"))</f>
        <v/>
      </c>
      <c r="P551" s="13">
        <f>F551-TODAY()</f>
        <v/>
      </c>
      <c r="Q551">
        <f>IF(L551&gt;0,IF(P551&lt;0,"Ja","Nein"),"Nein")</f>
        <v/>
      </c>
    </row>
    <row r="552">
      <c r="I552" s="9">
        <f>ROUND(G552*H552,2)</f>
        <v/>
      </c>
      <c r="J552" s="9">
        <f>G552+I552</f>
        <v/>
      </c>
      <c r="K552" s="9">
        <f>IFERROR(SUMIFS(Zahlungen!$D:$D,Zahlungen!$B:$B,$A552),0)</f>
        <v/>
      </c>
      <c r="L552" s="9">
        <f>MAX(J552-K552,0)</f>
        <v/>
      </c>
      <c r="N552" s="9">
        <f>IF(M552&gt;0,ROUND(L552*M552/12,2),0)</f>
        <v/>
      </c>
      <c r="O552">
        <f>IF(L552=0,"Bezahlt",IF(K552&gt;0,"Teilbezahlt","Offen"))</f>
        <v/>
      </c>
      <c r="P552" s="13">
        <f>F552-TODAY()</f>
        <v/>
      </c>
      <c r="Q552">
        <f>IF(L552&gt;0,IF(P552&lt;0,"Ja","Nein"),"Nein")</f>
        <v/>
      </c>
    </row>
    <row r="553">
      <c r="I553" s="9">
        <f>ROUND(G553*H553,2)</f>
        <v/>
      </c>
      <c r="J553" s="9">
        <f>G553+I553</f>
        <v/>
      </c>
      <c r="K553" s="9">
        <f>IFERROR(SUMIFS(Zahlungen!$D:$D,Zahlungen!$B:$B,$A553),0)</f>
        <v/>
      </c>
      <c r="L553" s="9">
        <f>MAX(J553-K553,0)</f>
        <v/>
      </c>
      <c r="N553" s="9">
        <f>IF(M553&gt;0,ROUND(L553*M553/12,2),0)</f>
        <v/>
      </c>
      <c r="O553">
        <f>IF(L553=0,"Bezahlt",IF(K553&gt;0,"Teilbezahlt","Offen"))</f>
        <v/>
      </c>
      <c r="P553" s="13">
        <f>F553-TODAY()</f>
        <v/>
      </c>
      <c r="Q553">
        <f>IF(L553&gt;0,IF(P553&lt;0,"Ja","Nein"),"Nein")</f>
        <v/>
      </c>
    </row>
    <row r="554">
      <c r="I554" s="9">
        <f>ROUND(G554*H554,2)</f>
        <v/>
      </c>
      <c r="J554" s="9">
        <f>G554+I554</f>
        <v/>
      </c>
      <c r="K554" s="9">
        <f>IFERROR(SUMIFS(Zahlungen!$D:$D,Zahlungen!$B:$B,$A554),0)</f>
        <v/>
      </c>
      <c r="L554" s="9">
        <f>MAX(J554-K554,0)</f>
        <v/>
      </c>
      <c r="N554" s="9">
        <f>IF(M554&gt;0,ROUND(L554*M554/12,2),0)</f>
        <v/>
      </c>
      <c r="O554">
        <f>IF(L554=0,"Bezahlt",IF(K554&gt;0,"Teilbezahlt","Offen"))</f>
        <v/>
      </c>
      <c r="P554" s="13">
        <f>F554-TODAY()</f>
        <v/>
      </c>
      <c r="Q554">
        <f>IF(L554&gt;0,IF(P554&lt;0,"Ja","Nein"),"Nein")</f>
        <v/>
      </c>
    </row>
    <row r="555">
      <c r="I555" s="9">
        <f>ROUND(G555*H555,2)</f>
        <v/>
      </c>
      <c r="J555" s="9">
        <f>G555+I555</f>
        <v/>
      </c>
      <c r="K555" s="9">
        <f>IFERROR(SUMIFS(Zahlungen!$D:$D,Zahlungen!$B:$B,$A555),0)</f>
        <v/>
      </c>
      <c r="L555" s="9">
        <f>MAX(J555-K555,0)</f>
        <v/>
      </c>
      <c r="N555" s="9">
        <f>IF(M555&gt;0,ROUND(L555*M555/12,2),0)</f>
        <v/>
      </c>
      <c r="O555">
        <f>IF(L555=0,"Bezahlt",IF(K555&gt;0,"Teilbezahlt","Offen"))</f>
        <v/>
      </c>
      <c r="P555" s="13">
        <f>F555-TODAY()</f>
        <v/>
      </c>
      <c r="Q555">
        <f>IF(L555&gt;0,IF(P555&lt;0,"Ja","Nein"),"Nein")</f>
        <v/>
      </c>
    </row>
    <row r="556">
      <c r="I556" s="9">
        <f>ROUND(G556*H556,2)</f>
        <v/>
      </c>
      <c r="J556" s="9">
        <f>G556+I556</f>
        <v/>
      </c>
      <c r="K556" s="9">
        <f>IFERROR(SUMIFS(Zahlungen!$D:$D,Zahlungen!$B:$B,$A556),0)</f>
        <v/>
      </c>
      <c r="L556" s="9">
        <f>MAX(J556-K556,0)</f>
        <v/>
      </c>
      <c r="N556" s="9">
        <f>IF(M556&gt;0,ROUND(L556*M556/12,2),0)</f>
        <v/>
      </c>
      <c r="O556">
        <f>IF(L556=0,"Bezahlt",IF(K556&gt;0,"Teilbezahlt","Offen"))</f>
        <v/>
      </c>
      <c r="P556" s="13">
        <f>F556-TODAY()</f>
        <v/>
      </c>
      <c r="Q556">
        <f>IF(L556&gt;0,IF(P556&lt;0,"Ja","Nein"),"Nein")</f>
        <v/>
      </c>
    </row>
    <row r="557">
      <c r="I557" s="9">
        <f>ROUND(G557*H557,2)</f>
        <v/>
      </c>
      <c r="J557" s="9">
        <f>G557+I557</f>
        <v/>
      </c>
      <c r="K557" s="9">
        <f>IFERROR(SUMIFS(Zahlungen!$D:$D,Zahlungen!$B:$B,$A557),0)</f>
        <v/>
      </c>
      <c r="L557" s="9">
        <f>MAX(J557-K557,0)</f>
        <v/>
      </c>
      <c r="N557" s="9">
        <f>IF(M557&gt;0,ROUND(L557*M557/12,2),0)</f>
        <v/>
      </c>
      <c r="O557">
        <f>IF(L557=0,"Bezahlt",IF(K557&gt;0,"Teilbezahlt","Offen"))</f>
        <v/>
      </c>
      <c r="P557" s="13">
        <f>F557-TODAY()</f>
        <v/>
      </c>
      <c r="Q557">
        <f>IF(L557&gt;0,IF(P557&lt;0,"Ja","Nein"),"Nein")</f>
        <v/>
      </c>
    </row>
    <row r="558">
      <c r="I558" s="9">
        <f>ROUND(G558*H558,2)</f>
        <v/>
      </c>
      <c r="J558" s="9">
        <f>G558+I558</f>
        <v/>
      </c>
      <c r="K558" s="9">
        <f>IFERROR(SUMIFS(Zahlungen!$D:$D,Zahlungen!$B:$B,$A558),0)</f>
        <v/>
      </c>
      <c r="L558" s="9">
        <f>MAX(J558-K558,0)</f>
        <v/>
      </c>
      <c r="N558" s="9">
        <f>IF(M558&gt;0,ROUND(L558*M558/12,2),0)</f>
        <v/>
      </c>
      <c r="O558">
        <f>IF(L558=0,"Bezahlt",IF(K558&gt;0,"Teilbezahlt","Offen"))</f>
        <v/>
      </c>
      <c r="P558" s="13">
        <f>F558-TODAY()</f>
        <v/>
      </c>
      <c r="Q558">
        <f>IF(L558&gt;0,IF(P558&lt;0,"Ja","Nein"),"Nein")</f>
        <v/>
      </c>
    </row>
    <row r="559">
      <c r="I559" s="9">
        <f>ROUND(G559*H559,2)</f>
        <v/>
      </c>
      <c r="J559" s="9">
        <f>G559+I559</f>
        <v/>
      </c>
      <c r="K559" s="9">
        <f>IFERROR(SUMIFS(Zahlungen!$D:$D,Zahlungen!$B:$B,$A559),0)</f>
        <v/>
      </c>
      <c r="L559" s="9">
        <f>MAX(J559-K559,0)</f>
        <v/>
      </c>
      <c r="N559" s="9">
        <f>IF(M559&gt;0,ROUND(L559*M559/12,2),0)</f>
        <v/>
      </c>
      <c r="O559">
        <f>IF(L559=0,"Bezahlt",IF(K559&gt;0,"Teilbezahlt","Offen"))</f>
        <v/>
      </c>
      <c r="P559" s="13">
        <f>F559-TODAY()</f>
        <v/>
      </c>
      <c r="Q559">
        <f>IF(L559&gt;0,IF(P559&lt;0,"Ja","Nein"),"Nein")</f>
        <v/>
      </c>
    </row>
    <row r="560">
      <c r="I560" s="9">
        <f>ROUND(G560*H560,2)</f>
        <v/>
      </c>
      <c r="J560" s="9">
        <f>G560+I560</f>
        <v/>
      </c>
      <c r="K560" s="9">
        <f>IFERROR(SUMIFS(Zahlungen!$D:$D,Zahlungen!$B:$B,$A560),0)</f>
        <v/>
      </c>
      <c r="L560" s="9">
        <f>MAX(J560-K560,0)</f>
        <v/>
      </c>
      <c r="N560" s="9">
        <f>IF(M560&gt;0,ROUND(L560*M560/12,2),0)</f>
        <v/>
      </c>
      <c r="O560">
        <f>IF(L560=0,"Bezahlt",IF(K560&gt;0,"Teilbezahlt","Offen"))</f>
        <v/>
      </c>
      <c r="P560" s="13">
        <f>F560-TODAY()</f>
        <v/>
      </c>
      <c r="Q560">
        <f>IF(L560&gt;0,IF(P560&lt;0,"Ja","Nein"),"Nein")</f>
        <v/>
      </c>
    </row>
    <row r="561">
      <c r="I561" s="9">
        <f>ROUND(G561*H561,2)</f>
        <v/>
      </c>
      <c r="J561" s="9">
        <f>G561+I561</f>
        <v/>
      </c>
      <c r="K561" s="9">
        <f>IFERROR(SUMIFS(Zahlungen!$D:$D,Zahlungen!$B:$B,$A561),0)</f>
        <v/>
      </c>
      <c r="L561" s="9">
        <f>MAX(J561-K561,0)</f>
        <v/>
      </c>
      <c r="N561" s="9">
        <f>IF(M561&gt;0,ROUND(L561*M561/12,2),0)</f>
        <v/>
      </c>
      <c r="O561">
        <f>IF(L561=0,"Bezahlt",IF(K561&gt;0,"Teilbezahlt","Offen"))</f>
        <v/>
      </c>
      <c r="P561" s="13">
        <f>F561-TODAY()</f>
        <v/>
      </c>
      <c r="Q561">
        <f>IF(L561&gt;0,IF(P561&lt;0,"Ja","Nein"),"Nein")</f>
        <v/>
      </c>
    </row>
    <row r="562">
      <c r="I562" s="9">
        <f>ROUND(G562*H562,2)</f>
        <v/>
      </c>
      <c r="J562" s="9">
        <f>G562+I562</f>
        <v/>
      </c>
      <c r="K562" s="9">
        <f>IFERROR(SUMIFS(Zahlungen!$D:$D,Zahlungen!$B:$B,$A562),0)</f>
        <v/>
      </c>
      <c r="L562" s="9">
        <f>MAX(J562-K562,0)</f>
        <v/>
      </c>
      <c r="N562" s="9">
        <f>IF(M562&gt;0,ROUND(L562*M562/12,2),0)</f>
        <v/>
      </c>
      <c r="O562">
        <f>IF(L562=0,"Bezahlt",IF(K562&gt;0,"Teilbezahlt","Offen"))</f>
        <v/>
      </c>
      <c r="P562" s="13">
        <f>F562-TODAY()</f>
        <v/>
      </c>
      <c r="Q562">
        <f>IF(L562&gt;0,IF(P562&lt;0,"Ja","Nein"),"Nein")</f>
        <v/>
      </c>
    </row>
    <row r="563">
      <c r="I563" s="9">
        <f>ROUND(G563*H563,2)</f>
        <v/>
      </c>
      <c r="J563" s="9">
        <f>G563+I563</f>
        <v/>
      </c>
      <c r="K563" s="9">
        <f>IFERROR(SUMIFS(Zahlungen!$D:$D,Zahlungen!$B:$B,$A563),0)</f>
        <v/>
      </c>
      <c r="L563" s="9">
        <f>MAX(J563-K563,0)</f>
        <v/>
      </c>
      <c r="N563" s="9">
        <f>IF(M563&gt;0,ROUND(L563*M563/12,2),0)</f>
        <v/>
      </c>
      <c r="O563">
        <f>IF(L563=0,"Bezahlt",IF(K563&gt;0,"Teilbezahlt","Offen"))</f>
        <v/>
      </c>
      <c r="P563" s="13">
        <f>F563-TODAY()</f>
        <v/>
      </c>
      <c r="Q563">
        <f>IF(L563&gt;0,IF(P563&lt;0,"Ja","Nein"),"Nein")</f>
        <v/>
      </c>
    </row>
    <row r="564">
      <c r="I564" s="9">
        <f>ROUND(G564*H564,2)</f>
        <v/>
      </c>
      <c r="J564" s="9">
        <f>G564+I564</f>
        <v/>
      </c>
      <c r="K564" s="9">
        <f>IFERROR(SUMIFS(Zahlungen!$D:$D,Zahlungen!$B:$B,$A564),0)</f>
        <v/>
      </c>
      <c r="L564" s="9">
        <f>MAX(J564-K564,0)</f>
        <v/>
      </c>
      <c r="N564" s="9">
        <f>IF(M564&gt;0,ROUND(L564*M564/12,2),0)</f>
        <v/>
      </c>
      <c r="O564">
        <f>IF(L564=0,"Bezahlt",IF(K564&gt;0,"Teilbezahlt","Offen"))</f>
        <v/>
      </c>
      <c r="P564" s="13">
        <f>F564-TODAY()</f>
        <v/>
      </c>
      <c r="Q564">
        <f>IF(L564&gt;0,IF(P564&lt;0,"Ja","Nein"),"Nein")</f>
        <v/>
      </c>
    </row>
    <row r="565">
      <c r="I565" s="9">
        <f>ROUND(G565*H565,2)</f>
        <v/>
      </c>
      <c r="J565" s="9">
        <f>G565+I565</f>
        <v/>
      </c>
      <c r="K565" s="9">
        <f>IFERROR(SUMIFS(Zahlungen!$D:$D,Zahlungen!$B:$B,$A565),0)</f>
        <v/>
      </c>
      <c r="L565" s="9">
        <f>MAX(J565-K565,0)</f>
        <v/>
      </c>
      <c r="N565" s="9">
        <f>IF(M565&gt;0,ROUND(L565*M565/12,2),0)</f>
        <v/>
      </c>
      <c r="O565">
        <f>IF(L565=0,"Bezahlt",IF(K565&gt;0,"Teilbezahlt","Offen"))</f>
        <v/>
      </c>
      <c r="P565" s="13">
        <f>F565-TODAY()</f>
        <v/>
      </c>
      <c r="Q565">
        <f>IF(L565&gt;0,IF(P565&lt;0,"Ja","Nein"),"Nein")</f>
        <v/>
      </c>
    </row>
    <row r="566">
      <c r="I566" s="9">
        <f>ROUND(G566*H566,2)</f>
        <v/>
      </c>
      <c r="J566" s="9">
        <f>G566+I566</f>
        <v/>
      </c>
      <c r="K566" s="9">
        <f>IFERROR(SUMIFS(Zahlungen!$D:$D,Zahlungen!$B:$B,$A566),0)</f>
        <v/>
      </c>
      <c r="L566" s="9">
        <f>MAX(J566-K566,0)</f>
        <v/>
      </c>
      <c r="N566" s="9">
        <f>IF(M566&gt;0,ROUND(L566*M566/12,2),0)</f>
        <v/>
      </c>
      <c r="O566">
        <f>IF(L566=0,"Bezahlt",IF(K566&gt;0,"Teilbezahlt","Offen"))</f>
        <v/>
      </c>
      <c r="P566" s="13">
        <f>F566-TODAY()</f>
        <v/>
      </c>
      <c r="Q566">
        <f>IF(L566&gt;0,IF(P566&lt;0,"Ja","Nein"),"Nein")</f>
        <v/>
      </c>
    </row>
    <row r="567">
      <c r="I567" s="9">
        <f>ROUND(G567*H567,2)</f>
        <v/>
      </c>
      <c r="J567" s="9">
        <f>G567+I567</f>
        <v/>
      </c>
      <c r="K567" s="9">
        <f>IFERROR(SUMIFS(Zahlungen!$D:$D,Zahlungen!$B:$B,$A567),0)</f>
        <v/>
      </c>
      <c r="L567" s="9">
        <f>MAX(J567-K567,0)</f>
        <v/>
      </c>
      <c r="N567" s="9">
        <f>IF(M567&gt;0,ROUND(L567*M567/12,2),0)</f>
        <v/>
      </c>
      <c r="O567">
        <f>IF(L567=0,"Bezahlt",IF(K567&gt;0,"Teilbezahlt","Offen"))</f>
        <v/>
      </c>
      <c r="P567" s="13">
        <f>F567-TODAY()</f>
        <v/>
      </c>
      <c r="Q567">
        <f>IF(L567&gt;0,IF(P567&lt;0,"Ja","Nein"),"Nein")</f>
        <v/>
      </c>
    </row>
    <row r="568">
      <c r="I568" s="9">
        <f>ROUND(G568*H568,2)</f>
        <v/>
      </c>
      <c r="J568" s="9">
        <f>G568+I568</f>
        <v/>
      </c>
      <c r="K568" s="9">
        <f>IFERROR(SUMIFS(Zahlungen!$D:$D,Zahlungen!$B:$B,$A568),0)</f>
        <v/>
      </c>
      <c r="L568" s="9">
        <f>MAX(J568-K568,0)</f>
        <v/>
      </c>
      <c r="N568" s="9">
        <f>IF(M568&gt;0,ROUND(L568*M568/12,2),0)</f>
        <v/>
      </c>
      <c r="O568">
        <f>IF(L568=0,"Bezahlt",IF(K568&gt;0,"Teilbezahlt","Offen"))</f>
        <v/>
      </c>
      <c r="P568" s="13">
        <f>F568-TODAY()</f>
        <v/>
      </c>
      <c r="Q568">
        <f>IF(L568&gt;0,IF(P568&lt;0,"Ja","Nein"),"Nein")</f>
        <v/>
      </c>
    </row>
    <row r="569">
      <c r="I569" s="9">
        <f>ROUND(G569*H569,2)</f>
        <v/>
      </c>
      <c r="J569" s="9">
        <f>G569+I569</f>
        <v/>
      </c>
      <c r="K569" s="9">
        <f>IFERROR(SUMIFS(Zahlungen!$D:$D,Zahlungen!$B:$B,$A569),0)</f>
        <v/>
      </c>
      <c r="L569" s="9">
        <f>MAX(J569-K569,0)</f>
        <v/>
      </c>
      <c r="N569" s="9">
        <f>IF(M569&gt;0,ROUND(L569*M569/12,2),0)</f>
        <v/>
      </c>
      <c r="O569">
        <f>IF(L569=0,"Bezahlt",IF(K569&gt;0,"Teilbezahlt","Offen"))</f>
        <v/>
      </c>
      <c r="P569" s="13">
        <f>F569-TODAY()</f>
        <v/>
      </c>
      <c r="Q569">
        <f>IF(L569&gt;0,IF(P569&lt;0,"Ja","Nein"),"Nein")</f>
        <v/>
      </c>
    </row>
    <row r="570">
      <c r="I570" s="9">
        <f>ROUND(G570*H570,2)</f>
        <v/>
      </c>
      <c r="J570" s="9">
        <f>G570+I570</f>
        <v/>
      </c>
      <c r="K570" s="9">
        <f>IFERROR(SUMIFS(Zahlungen!$D:$D,Zahlungen!$B:$B,$A570),0)</f>
        <v/>
      </c>
      <c r="L570" s="9">
        <f>MAX(J570-K570,0)</f>
        <v/>
      </c>
      <c r="N570" s="9">
        <f>IF(M570&gt;0,ROUND(L570*M570/12,2),0)</f>
        <v/>
      </c>
      <c r="O570">
        <f>IF(L570=0,"Bezahlt",IF(K570&gt;0,"Teilbezahlt","Offen"))</f>
        <v/>
      </c>
      <c r="P570" s="13">
        <f>F570-TODAY()</f>
        <v/>
      </c>
      <c r="Q570">
        <f>IF(L570&gt;0,IF(P570&lt;0,"Ja","Nein"),"Nein")</f>
        <v/>
      </c>
    </row>
    <row r="571">
      <c r="I571" s="9">
        <f>ROUND(G571*H571,2)</f>
        <v/>
      </c>
      <c r="J571" s="9">
        <f>G571+I571</f>
        <v/>
      </c>
      <c r="K571" s="9">
        <f>IFERROR(SUMIFS(Zahlungen!$D:$D,Zahlungen!$B:$B,$A571),0)</f>
        <v/>
      </c>
      <c r="L571" s="9">
        <f>MAX(J571-K571,0)</f>
        <v/>
      </c>
      <c r="N571" s="9">
        <f>IF(M571&gt;0,ROUND(L571*M571/12,2),0)</f>
        <v/>
      </c>
      <c r="O571">
        <f>IF(L571=0,"Bezahlt",IF(K571&gt;0,"Teilbezahlt","Offen"))</f>
        <v/>
      </c>
      <c r="P571" s="13">
        <f>F571-TODAY()</f>
        <v/>
      </c>
      <c r="Q571">
        <f>IF(L571&gt;0,IF(P571&lt;0,"Ja","Nein"),"Nein")</f>
        <v/>
      </c>
    </row>
    <row r="572">
      <c r="I572" s="9">
        <f>ROUND(G572*H572,2)</f>
        <v/>
      </c>
      <c r="J572" s="9">
        <f>G572+I572</f>
        <v/>
      </c>
      <c r="K572" s="9">
        <f>IFERROR(SUMIFS(Zahlungen!$D:$D,Zahlungen!$B:$B,$A572),0)</f>
        <v/>
      </c>
      <c r="L572" s="9">
        <f>MAX(J572-K572,0)</f>
        <v/>
      </c>
      <c r="N572" s="9">
        <f>IF(M572&gt;0,ROUND(L572*M572/12,2),0)</f>
        <v/>
      </c>
      <c r="O572">
        <f>IF(L572=0,"Bezahlt",IF(K572&gt;0,"Teilbezahlt","Offen"))</f>
        <v/>
      </c>
      <c r="P572" s="13">
        <f>F572-TODAY()</f>
        <v/>
      </c>
      <c r="Q572">
        <f>IF(L572&gt;0,IF(P572&lt;0,"Ja","Nein"),"Nein")</f>
        <v/>
      </c>
    </row>
    <row r="573">
      <c r="I573" s="9">
        <f>ROUND(G573*H573,2)</f>
        <v/>
      </c>
      <c r="J573" s="9">
        <f>G573+I573</f>
        <v/>
      </c>
      <c r="K573" s="9">
        <f>IFERROR(SUMIFS(Zahlungen!$D:$D,Zahlungen!$B:$B,$A573),0)</f>
        <v/>
      </c>
      <c r="L573" s="9">
        <f>MAX(J573-K573,0)</f>
        <v/>
      </c>
      <c r="N573" s="9">
        <f>IF(M573&gt;0,ROUND(L573*M573/12,2),0)</f>
        <v/>
      </c>
      <c r="O573">
        <f>IF(L573=0,"Bezahlt",IF(K573&gt;0,"Teilbezahlt","Offen"))</f>
        <v/>
      </c>
      <c r="P573" s="13">
        <f>F573-TODAY()</f>
        <v/>
      </c>
      <c r="Q573">
        <f>IF(L573&gt;0,IF(P573&lt;0,"Ja","Nein"),"Nein")</f>
        <v/>
      </c>
    </row>
    <row r="574">
      <c r="I574" s="9">
        <f>ROUND(G574*H574,2)</f>
        <v/>
      </c>
      <c r="J574" s="9">
        <f>G574+I574</f>
        <v/>
      </c>
      <c r="K574" s="9">
        <f>IFERROR(SUMIFS(Zahlungen!$D:$D,Zahlungen!$B:$B,$A574),0)</f>
        <v/>
      </c>
      <c r="L574" s="9">
        <f>MAX(J574-K574,0)</f>
        <v/>
      </c>
      <c r="N574" s="9">
        <f>IF(M574&gt;0,ROUND(L574*M574/12,2),0)</f>
        <v/>
      </c>
      <c r="O574">
        <f>IF(L574=0,"Bezahlt",IF(K574&gt;0,"Teilbezahlt","Offen"))</f>
        <v/>
      </c>
      <c r="P574" s="13">
        <f>F574-TODAY()</f>
        <v/>
      </c>
      <c r="Q574">
        <f>IF(L574&gt;0,IF(P574&lt;0,"Ja","Nein"),"Nein")</f>
        <v/>
      </c>
    </row>
    <row r="575">
      <c r="I575" s="9">
        <f>ROUND(G575*H575,2)</f>
        <v/>
      </c>
      <c r="J575" s="9">
        <f>G575+I575</f>
        <v/>
      </c>
      <c r="K575" s="9">
        <f>IFERROR(SUMIFS(Zahlungen!$D:$D,Zahlungen!$B:$B,$A575),0)</f>
        <v/>
      </c>
      <c r="L575" s="9">
        <f>MAX(J575-K575,0)</f>
        <v/>
      </c>
      <c r="N575" s="9">
        <f>IF(M575&gt;0,ROUND(L575*M575/12,2),0)</f>
        <v/>
      </c>
      <c r="O575">
        <f>IF(L575=0,"Bezahlt",IF(K575&gt;0,"Teilbezahlt","Offen"))</f>
        <v/>
      </c>
      <c r="P575" s="13">
        <f>F575-TODAY()</f>
        <v/>
      </c>
      <c r="Q575">
        <f>IF(L575&gt;0,IF(P575&lt;0,"Ja","Nein"),"Nein")</f>
        <v/>
      </c>
    </row>
    <row r="576">
      <c r="I576" s="9">
        <f>ROUND(G576*H576,2)</f>
        <v/>
      </c>
      <c r="J576" s="9">
        <f>G576+I576</f>
        <v/>
      </c>
      <c r="K576" s="9">
        <f>IFERROR(SUMIFS(Zahlungen!$D:$D,Zahlungen!$B:$B,$A576),0)</f>
        <v/>
      </c>
      <c r="L576" s="9">
        <f>MAX(J576-K576,0)</f>
        <v/>
      </c>
      <c r="N576" s="9">
        <f>IF(M576&gt;0,ROUND(L576*M576/12,2),0)</f>
        <v/>
      </c>
      <c r="O576">
        <f>IF(L576=0,"Bezahlt",IF(K576&gt;0,"Teilbezahlt","Offen"))</f>
        <v/>
      </c>
      <c r="P576" s="13">
        <f>F576-TODAY()</f>
        <v/>
      </c>
      <c r="Q576">
        <f>IF(L576&gt;0,IF(P576&lt;0,"Ja","Nein"),"Nein")</f>
        <v/>
      </c>
    </row>
    <row r="577">
      <c r="I577" s="9">
        <f>ROUND(G577*H577,2)</f>
        <v/>
      </c>
      <c r="J577" s="9">
        <f>G577+I577</f>
        <v/>
      </c>
      <c r="K577" s="9">
        <f>IFERROR(SUMIFS(Zahlungen!$D:$D,Zahlungen!$B:$B,$A577),0)</f>
        <v/>
      </c>
      <c r="L577" s="9">
        <f>MAX(J577-K577,0)</f>
        <v/>
      </c>
      <c r="N577" s="9">
        <f>IF(M577&gt;0,ROUND(L577*M577/12,2),0)</f>
        <v/>
      </c>
      <c r="O577">
        <f>IF(L577=0,"Bezahlt",IF(K577&gt;0,"Teilbezahlt","Offen"))</f>
        <v/>
      </c>
      <c r="P577" s="13">
        <f>F577-TODAY()</f>
        <v/>
      </c>
      <c r="Q577">
        <f>IF(L577&gt;0,IF(P577&lt;0,"Ja","Nein"),"Nein")</f>
        <v/>
      </c>
    </row>
    <row r="578">
      <c r="I578" s="9">
        <f>ROUND(G578*H578,2)</f>
        <v/>
      </c>
      <c r="J578" s="9">
        <f>G578+I578</f>
        <v/>
      </c>
      <c r="K578" s="9">
        <f>IFERROR(SUMIFS(Zahlungen!$D:$D,Zahlungen!$B:$B,$A578),0)</f>
        <v/>
      </c>
      <c r="L578" s="9">
        <f>MAX(J578-K578,0)</f>
        <v/>
      </c>
      <c r="N578" s="9">
        <f>IF(M578&gt;0,ROUND(L578*M578/12,2),0)</f>
        <v/>
      </c>
      <c r="O578">
        <f>IF(L578=0,"Bezahlt",IF(K578&gt;0,"Teilbezahlt","Offen"))</f>
        <v/>
      </c>
      <c r="P578" s="13">
        <f>F578-TODAY()</f>
        <v/>
      </c>
      <c r="Q578">
        <f>IF(L578&gt;0,IF(P578&lt;0,"Ja","Nein"),"Nein")</f>
        <v/>
      </c>
    </row>
    <row r="579">
      <c r="I579" s="9">
        <f>ROUND(G579*H579,2)</f>
        <v/>
      </c>
      <c r="J579" s="9">
        <f>G579+I579</f>
        <v/>
      </c>
      <c r="K579" s="9">
        <f>IFERROR(SUMIFS(Zahlungen!$D:$D,Zahlungen!$B:$B,$A579),0)</f>
        <v/>
      </c>
      <c r="L579" s="9">
        <f>MAX(J579-K579,0)</f>
        <v/>
      </c>
      <c r="N579" s="9">
        <f>IF(M579&gt;0,ROUND(L579*M579/12,2),0)</f>
        <v/>
      </c>
      <c r="O579">
        <f>IF(L579=0,"Bezahlt",IF(K579&gt;0,"Teilbezahlt","Offen"))</f>
        <v/>
      </c>
      <c r="P579" s="13">
        <f>F579-TODAY()</f>
        <v/>
      </c>
      <c r="Q579">
        <f>IF(L579&gt;0,IF(P579&lt;0,"Ja","Nein"),"Nein")</f>
        <v/>
      </c>
    </row>
    <row r="580">
      <c r="I580" s="9">
        <f>ROUND(G580*H580,2)</f>
        <v/>
      </c>
      <c r="J580" s="9">
        <f>G580+I580</f>
        <v/>
      </c>
      <c r="K580" s="9">
        <f>IFERROR(SUMIFS(Zahlungen!$D:$D,Zahlungen!$B:$B,$A580),0)</f>
        <v/>
      </c>
      <c r="L580" s="9">
        <f>MAX(J580-K580,0)</f>
        <v/>
      </c>
      <c r="N580" s="9">
        <f>IF(M580&gt;0,ROUND(L580*M580/12,2),0)</f>
        <v/>
      </c>
      <c r="O580">
        <f>IF(L580=0,"Bezahlt",IF(K580&gt;0,"Teilbezahlt","Offen"))</f>
        <v/>
      </c>
      <c r="P580" s="13">
        <f>F580-TODAY()</f>
        <v/>
      </c>
      <c r="Q580">
        <f>IF(L580&gt;0,IF(P580&lt;0,"Ja","Nein"),"Nein")</f>
        <v/>
      </c>
    </row>
    <row r="581">
      <c r="I581" s="9">
        <f>ROUND(G581*H581,2)</f>
        <v/>
      </c>
      <c r="J581" s="9">
        <f>G581+I581</f>
        <v/>
      </c>
      <c r="K581" s="9">
        <f>IFERROR(SUMIFS(Zahlungen!$D:$D,Zahlungen!$B:$B,$A581),0)</f>
        <v/>
      </c>
      <c r="L581" s="9">
        <f>MAX(J581-K581,0)</f>
        <v/>
      </c>
      <c r="N581" s="9">
        <f>IF(M581&gt;0,ROUND(L581*M581/12,2),0)</f>
        <v/>
      </c>
      <c r="O581">
        <f>IF(L581=0,"Bezahlt",IF(K581&gt;0,"Teilbezahlt","Offen"))</f>
        <v/>
      </c>
      <c r="P581" s="13">
        <f>F581-TODAY()</f>
        <v/>
      </c>
      <c r="Q581">
        <f>IF(L581&gt;0,IF(P581&lt;0,"Ja","Nein"),"Nein")</f>
        <v/>
      </c>
    </row>
    <row r="582">
      <c r="I582" s="9">
        <f>ROUND(G582*H582,2)</f>
        <v/>
      </c>
      <c r="J582" s="9">
        <f>G582+I582</f>
        <v/>
      </c>
      <c r="K582" s="9">
        <f>IFERROR(SUMIFS(Zahlungen!$D:$D,Zahlungen!$B:$B,$A582),0)</f>
        <v/>
      </c>
      <c r="L582" s="9">
        <f>MAX(J582-K582,0)</f>
        <v/>
      </c>
      <c r="N582" s="9">
        <f>IF(M582&gt;0,ROUND(L582*M582/12,2),0)</f>
        <v/>
      </c>
      <c r="O582">
        <f>IF(L582=0,"Bezahlt",IF(K582&gt;0,"Teilbezahlt","Offen"))</f>
        <v/>
      </c>
      <c r="P582" s="13">
        <f>F582-TODAY()</f>
        <v/>
      </c>
      <c r="Q582">
        <f>IF(L582&gt;0,IF(P582&lt;0,"Ja","Nein"),"Nein")</f>
        <v/>
      </c>
    </row>
    <row r="583">
      <c r="I583" s="9">
        <f>ROUND(G583*H583,2)</f>
        <v/>
      </c>
      <c r="J583" s="9">
        <f>G583+I583</f>
        <v/>
      </c>
      <c r="K583" s="9">
        <f>IFERROR(SUMIFS(Zahlungen!$D:$D,Zahlungen!$B:$B,$A583),0)</f>
        <v/>
      </c>
      <c r="L583" s="9">
        <f>MAX(J583-K583,0)</f>
        <v/>
      </c>
      <c r="N583" s="9">
        <f>IF(M583&gt;0,ROUND(L583*M583/12,2),0)</f>
        <v/>
      </c>
      <c r="O583">
        <f>IF(L583=0,"Bezahlt",IF(K583&gt;0,"Teilbezahlt","Offen"))</f>
        <v/>
      </c>
      <c r="P583" s="13">
        <f>F583-TODAY()</f>
        <v/>
      </c>
      <c r="Q583">
        <f>IF(L583&gt;0,IF(P583&lt;0,"Ja","Nein"),"Nein")</f>
        <v/>
      </c>
    </row>
    <row r="584">
      <c r="I584" s="9">
        <f>ROUND(G584*H584,2)</f>
        <v/>
      </c>
      <c r="J584" s="9">
        <f>G584+I584</f>
        <v/>
      </c>
      <c r="K584" s="9">
        <f>IFERROR(SUMIFS(Zahlungen!$D:$D,Zahlungen!$B:$B,$A584),0)</f>
        <v/>
      </c>
      <c r="L584" s="9">
        <f>MAX(J584-K584,0)</f>
        <v/>
      </c>
      <c r="N584" s="9">
        <f>IF(M584&gt;0,ROUND(L584*M584/12,2),0)</f>
        <v/>
      </c>
      <c r="O584">
        <f>IF(L584=0,"Bezahlt",IF(K584&gt;0,"Teilbezahlt","Offen"))</f>
        <v/>
      </c>
      <c r="P584" s="13">
        <f>F584-TODAY()</f>
        <v/>
      </c>
      <c r="Q584">
        <f>IF(L584&gt;0,IF(P584&lt;0,"Ja","Nein"),"Nein")</f>
        <v/>
      </c>
    </row>
    <row r="585">
      <c r="I585" s="9">
        <f>ROUND(G585*H585,2)</f>
        <v/>
      </c>
      <c r="J585" s="9">
        <f>G585+I585</f>
        <v/>
      </c>
      <c r="K585" s="9">
        <f>IFERROR(SUMIFS(Zahlungen!$D:$D,Zahlungen!$B:$B,$A585),0)</f>
        <v/>
      </c>
      <c r="L585" s="9">
        <f>MAX(J585-K585,0)</f>
        <v/>
      </c>
      <c r="N585" s="9">
        <f>IF(M585&gt;0,ROUND(L585*M585/12,2),0)</f>
        <v/>
      </c>
      <c r="O585">
        <f>IF(L585=0,"Bezahlt",IF(K585&gt;0,"Teilbezahlt","Offen"))</f>
        <v/>
      </c>
      <c r="P585" s="13">
        <f>F585-TODAY()</f>
        <v/>
      </c>
      <c r="Q585">
        <f>IF(L585&gt;0,IF(P585&lt;0,"Ja","Nein"),"Nein")</f>
        <v/>
      </c>
    </row>
    <row r="586">
      <c r="I586" s="9">
        <f>ROUND(G586*H586,2)</f>
        <v/>
      </c>
      <c r="J586" s="9">
        <f>G586+I586</f>
        <v/>
      </c>
      <c r="K586" s="9">
        <f>IFERROR(SUMIFS(Zahlungen!$D:$D,Zahlungen!$B:$B,$A586),0)</f>
        <v/>
      </c>
      <c r="L586" s="9">
        <f>MAX(J586-K586,0)</f>
        <v/>
      </c>
      <c r="N586" s="9">
        <f>IF(M586&gt;0,ROUND(L586*M586/12,2),0)</f>
        <v/>
      </c>
      <c r="O586">
        <f>IF(L586=0,"Bezahlt",IF(K586&gt;0,"Teilbezahlt","Offen"))</f>
        <v/>
      </c>
      <c r="P586" s="13">
        <f>F586-TODAY()</f>
        <v/>
      </c>
      <c r="Q586">
        <f>IF(L586&gt;0,IF(P586&lt;0,"Ja","Nein"),"Nein")</f>
        <v/>
      </c>
    </row>
    <row r="587">
      <c r="I587" s="9">
        <f>ROUND(G587*H587,2)</f>
        <v/>
      </c>
      <c r="J587" s="9">
        <f>G587+I587</f>
        <v/>
      </c>
      <c r="K587" s="9">
        <f>IFERROR(SUMIFS(Zahlungen!$D:$D,Zahlungen!$B:$B,$A587),0)</f>
        <v/>
      </c>
      <c r="L587" s="9">
        <f>MAX(J587-K587,0)</f>
        <v/>
      </c>
      <c r="N587" s="9">
        <f>IF(M587&gt;0,ROUND(L587*M587/12,2),0)</f>
        <v/>
      </c>
      <c r="O587">
        <f>IF(L587=0,"Bezahlt",IF(K587&gt;0,"Teilbezahlt","Offen"))</f>
        <v/>
      </c>
      <c r="P587" s="13">
        <f>F587-TODAY()</f>
        <v/>
      </c>
      <c r="Q587">
        <f>IF(L587&gt;0,IF(P587&lt;0,"Ja","Nein"),"Nein")</f>
        <v/>
      </c>
    </row>
    <row r="588">
      <c r="I588" s="9">
        <f>ROUND(G588*H588,2)</f>
        <v/>
      </c>
      <c r="J588" s="9">
        <f>G588+I588</f>
        <v/>
      </c>
      <c r="K588" s="9">
        <f>IFERROR(SUMIFS(Zahlungen!$D:$D,Zahlungen!$B:$B,$A588),0)</f>
        <v/>
      </c>
      <c r="L588" s="9">
        <f>MAX(J588-K588,0)</f>
        <v/>
      </c>
      <c r="N588" s="9">
        <f>IF(M588&gt;0,ROUND(L588*M588/12,2),0)</f>
        <v/>
      </c>
      <c r="O588">
        <f>IF(L588=0,"Bezahlt",IF(K588&gt;0,"Teilbezahlt","Offen"))</f>
        <v/>
      </c>
      <c r="P588" s="13">
        <f>F588-TODAY()</f>
        <v/>
      </c>
      <c r="Q588">
        <f>IF(L588&gt;0,IF(P588&lt;0,"Ja","Nein"),"Nein")</f>
        <v/>
      </c>
    </row>
    <row r="589">
      <c r="I589" s="9">
        <f>ROUND(G589*H589,2)</f>
        <v/>
      </c>
      <c r="J589" s="9">
        <f>G589+I589</f>
        <v/>
      </c>
      <c r="K589" s="9">
        <f>IFERROR(SUMIFS(Zahlungen!$D:$D,Zahlungen!$B:$B,$A589),0)</f>
        <v/>
      </c>
      <c r="L589" s="9">
        <f>MAX(J589-K589,0)</f>
        <v/>
      </c>
      <c r="N589" s="9">
        <f>IF(M589&gt;0,ROUND(L589*M589/12,2),0)</f>
        <v/>
      </c>
      <c r="O589">
        <f>IF(L589=0,"Bezahlt",IF(K589&gt;0,"Teilbezahlt","Offen"))</f>
        <v/>
      </c>
      <c r="P589" s="13">
        <f>F589-TODAY()</f>
        <v/>
      </c>
      <c r="Q589">
        <f>IF(L589&gt;0,IF(P589&lt;0,"Ja","Nein"),"Nein")</f>
        <v/>
      </c>
    </row>
    <row r="590">
      <c r="I590" s="9">
        <f>ROUND(G590*H590,2)</f>
        <v/>
      </c>
      <c r="J590" s="9">
        <f>G590+I590</f>
        <v/>
      </c>
      <c r="K590" s="9">
        <f>IFERROR(SUMIFS(Zahlungen!$D:$D,Zahlungen!$B:$B,$A590),0)</f>
        <v/>
      </c>
      <c r="L590" s="9">
        <f>MAX(J590-K590,0)</f>
        <v/>
      </c>
      <c r="N590" s="9">
        <f>IF(M590&gt;0,ROUND(L590*M590/12,2),0)</f>
        <v/>
      </c>
      <c r="O590">
        <f>IF(L590=0,"Bezahlt",IF(K590&gt;0,"Teilbezahlt","Offen"))</f>
        <v/>
      </c>
      <c r="P590" s="13">
        <f>F590-TODAY()</f>
        <v/>
      </c>
      <c r="Q590">
        <f>IF(L590&gt;0,IF(P590&lt;0,"Ja","Nein"),"Nein")</f>
        <v/>
      </c>
    </row>
    <row r="591">
      <c r="I591" s="9">
        <f>ROUND(G591*H591,2)</f>
        <v/>
      </c>
      <c r="J591" s="9">
        <f>G591+I591</f>
        <v/>
      </c>
      <c r="K591" s="9">
        <f>IFERROR(SUMIFS(Zahlungen!$D:$D,Zahlungen!$B:$B,$A591),0)</f>
        <v/>
      </c>
      <c r="L591" s="9">
        <f>MAX(J591-K591,0)</f>
        <v/>
      </c>
      <c r="N591" s="9">
        <f>IF(M591&gt;0,ROUND(L591*M591/12,2),0)</f>
        <v/>
      </c>
      <c r="O591">
        <f>IF(L591=0,"Bezahlt",IF(K591&gt;0,"Teilbezahlt","Offen"))</f>
        <v/>
      </c>
      <c r="P591" s="13">
        <f>F591-TODAY()</f>
        <v/>
      </c>
      <c r="Q591">
        <f>IF(L591&gt;0,IF(P591&lt;0,"Ja","Nein"),"Nein")</f>
        <v/>
      </c>
    </row>
    <row r="592">
      <c r="I592" s="9">
        <f>ROUND(G592*H592,2)</f>
        <v/>
      </c>
      <c r="J592" s="9">
        <f>G592+I592</f>
        <v/>
      </c>
      <c r="K592" s="9">
        <f>IFERROR(SUMIFS(Zahlungen!$D:$D,Zahlungen!$B:$B,$A592),0)</f>
        <v/>
      </c>
      <c r="L592" s="9">
        <f>MAX(J592-K592,0)</f>
        <v/>
      </c>
      <c r="N592" s="9">
        <f>IF(M592&gt;0,ROUND(L592*M592/12,2),0)</f>
        <v/>
      </c>
      <c r="O592">
        <f>IF(L592=0,"Bezahlt",IF(K592&gt;0,"Teilbezahlt","Offen"))</f>
        <v/>
      </c>
      <c r="P592" s="13">
        <f>F592-TODAY()</f>
        <v/>
      </c>
      <c r="Q592">
        <f>IF(L592&gt;0,IF(P592&lt;0,"Ja","Nein"),"Nein")</f>
        <v/>
      </c>
    </row>
    <row r="593">
      <c r="I593" s="9">
        <f>ROUND(G593*H593,2)</f>
        <v/>
      </c>
      <c r="J593" s="9">
        <f>G593+I593</f>
        <v/>
      </c>
      <c r="K593" s="9">
        <f>IFERROR(SUMIFS(Zahlungen!$D:$D,Zahlungen!$B:$B,$A593),0)</f>
        <v/>
      </c>
      <c r="L593" s="9">
        <f>MAX(J593-K593,0)</f>
        <v/>
      </c>
      <c r="N593" s="9">
        <f>IF(M593&gt;0,ROUND(L593*M593/12,2),0)</f>
        <v/>
      </c>
      <c r="O593">
        <f>IF(L593=0,"Bezahlt",IF(K593&gt;0,"Teilbezahlt","Offen"))</f>
        <v/>
      </c>
      <c r="P593" s="13">
        <f>F593-TODAY()</f>
        <v/>
      </c>
      <c r="Q593">
        <f>IF(L593&gt;0,IF(P593&lt;0,"Ja","Nein"),"Nein")</f>
        <v/>
      </c>
    </row>
    <row r="594">
      <c r="I594" s="9">
        <f>ROUND(G594*H594,2)</f>
        <v/>
      </c>
      <c r="J594" s="9">
        <f>G594+I594</f>
        <v/>
      </c>
      <c r="K594" s="9">
        <f>IFERROR(SUMIFS(Zahlungen!$D:$D,Zahlungen!$B:$B,$A594),0)</f>
        <v/>
      </c>
      <c r="L594" s="9">
        <f>MAX(J594-K594,0)</f>
        <v/>
      </c>
      <c r="N594" s="9">
        <f>IF(M594&gt;0,ROUND(L594*M594/12,2),0)</f>
        <v/>
      </c>
      <c r="O594">
        <f>IF(L594=0,"Bezahlt",IF(K594&gt;0,"Teilbezahlt","Offen"))</f>
        <v/>
      </c>
      <c r="P594" s="13">
        <f>F594-TODAY()</f>
        <v/>
      </c>
      <c r="Q594">
        <f>IF(L594&gt;0,IF(P594&lt;0,"Ja","Nein"),"Nein")</f>
        <v/>
      </c>
    </row>
    <row r="595">
      <c r="I595" s="9">
        <f>ROUND(G595*H595,2)</f>
        <v/>
      </c>
      <c r="J595" s="9">
        <f>G595+I595</f>
        <v/>
      </c>
      <c r="K595" s="9">
        <f>IFERROR(SUMIFS(Zahlungen!$D:$D,Zahlungen!$B:$B,$A595),0)</f>
        <v/>
      </c>
      <c r="L595" s="9">
        <f>MAX(J595-K595,0)</f>
        <v/>
      </c>
      <c r="N595" s="9">
        <f>IF(M595&gt;0,ROUND(L595*M595/12,2),0)</f>
        <v/>
      </c>
      <c r="O595">
        <f>IF(L595=0,"Bezahlt",IF(K595&gt;0,"Teilbezahlt","Offen"))</f>
        <v/>
      </c>
      <c r="P595" s="13">
        <f>F595-TODAY()</f>
        <v/>
      </c>
      <c r="Q595">
        <f>IF(L595&gt;0,IF(P595&lt;0,"Ja","Nein"),"Nein")</f>
        <v/>
      </c>
    </row>
    <row r="596">
      <c r="I596" s="9">
        <f>ROUND(G596*H596,2)</f>
        <v/>
      </c>
      <c r="J596" s="9">
        <f>G596+I596</f>
        <v/>
      </c>
      <c r="K596" s="9">
        <f>IFERROR(SUMIFS(Zahlungen!$D:$D,Zahlungen!$B:$B,$A596),0)</f>
        <v/>
      </c>
      <c r="L596" s="9">
        <f>MAX(J596-K596,0)</f>
        <v/>
      </c>
      <c r="N596" s="9">
        <f>IF(M596&gt;0,ROUND(L596*M596/12,2),0)</f>
        <v/>
      </c>
      <c r="O596">
        <f>IF(L596=0,"Bezahlt",IF(K596&gt;0,"Teilbezahlt","Offen"))</f>
        <v/>
      </c>
      <c r="P596" s="13">
        <f>F596-TODAY()</f>
        <v/>
      </c>
      <c r="Q596">
        <f>IF(L596&gt;0,IF(P596&lt;0,"Ja","Nein"),"Nein")</f>
        <v/>
      </c>
    </row>
    <row r="597">
      <c r="I597" s="9">
        <f>ROUND(G597*H597,2)</f>
        <v/>
      </c>
      <c r="J597" s="9">
        <f>G597+I597</f>
        <v/>
      </c>
      <c r="K597" s="9">
        <f>IFERROR(SUMIFS(Zahlungen!$D:$D,Zahlungen!$B:$B,$A597),0)</f>
        <v/>
      </c>
      <c r="L597" s="9">
        <f>MAX(J597-K597,0)</f>
        <v/>
      </c>
      <c r="N597" s="9">
        <f>IF(M597&gt;0,ROUND(L597*M597/12,2),0)</f>
        <v/>
      </c>
      <c r="O597">
        <f>IF(L597=0,"Bezahlt",IF(K597&gt;0,"Teilbezahlt","Offen"))</f>
        <v/>
      </c>
      <c r="P597" s="13">
        <f>F597-TODAY()</f>
        <v/>
      </c>
      <c r="Q597">
        <f>IF(L597&gt;0,IF(P597&lt;0,"Ja","Nein"),"Nein")</f>
        <v/>
      </c>
    </row>
    <row r="598">
      <c r="I598" s="9">
        <f>ROUND(G598*H598,2)</f>
        <v/>
      </c>
      <c r="J598" s="9">
        <f>G598+I598</f>
        <v/>
      </c>
      <c r="K598" s="9">
        <f>IFERROR(SUMIFS(Zahlungen!$D:$D,Zahlungen!$B:$B,$A598),0)</f>
        <v/>
      </c>
      <c r="L598" s="9">
        <f>MAX(J598-K598,0)</f>
        <v/>
      </c>
      <c r="N598" s="9">
        <f>IF(M598&gt;0,ROUND(L598*M598/12,2),0)</f>
        <v/>
      </c>
      <c r="O598">
        <f>IF(L598=0,"Bezahlt",IF(K598&gt;0,"Teilbezahlt","Offen"))</f>
        <v/>
      </c>
      <c r="P598" s="13">
        <f>F598-TODAY()</f>
        <v/>
      </c>
      <c r="Q598">
        <f>IF(L598&gt;0,IF(P598&lt;0,"Ja","Nein"),"Nein")</f>
        <v/>
      </c>
    </row>
    <row r="599">
      <c r="I599" s="9">
        <f>ROUND(G599*H599,2)</f>
        <v/>
      </c>
      <c r="J599" s="9">
        <f>G599+I599</f>
        <v/>
      </c>
      <c r="K599" s="9">
        <f>IFERROR(SUMIFS(Zahlungen!$D:$D,Zahlungen!$B:$B,$A599),0)</f>
        <v/>
      </c>
      <c r="L599" s="9">
        <f>MAX(J599-K599,0)</f>
        <v/>
      </c>
      <c r="N599" s="9">
        <f>IF(M599&gt;0,ROUND(L599*M599/12,2),0)</f>
        <v/>
      </c>
      <c r="O599">
        <f>IF(L599=0,"Bezahlt",IF(K599&gt;0,"Teilbezahlt","Offen"))</f>
        <v/>
      </c>
      <c r="P599" s="13">
        <f>F599-TODAY()</f>
        <v/>
      </c>
      <c r="Q599">
        <f>IF(L599&gt;0,IF(P599&lt;0,"Ja","Nein"),"Nein")</f>
        <v/>
      </c>
    </row>
    <row r="600">
      <c r="I600" s="9">
        <f>ROUND(G600*H600,2)</f>
        <v/>
      </c>
      <c r="J600" s="9">
        <f>G600+I600</f>
        <v/>
      </c>
      <c r="K600" s="9">
        <f>IFERROR(SUMIFS(Zahlungen!$D:$D,Zahlungen!$B:$B,$A600),0)</f>
        <v/>
      </c>
      <c r="L600" s="9">
        <f>MAX(J600-K600,0)</f>
        <v/>
      </c>
      <c r="N600" s="9">
        <f>IF(M600&gt;0,ROUND(L600*M600/12,2),0)</f>
        <v/>
      </c>
      <c r="O600">
        <f>IF(L600=0,"Bezahlt",IF(K600&gt;0,"Teilbezahlt","Offen"))</f>
        <v/>
      </c>
      <c r="P600" s="13">
        <f>F600-TODAY()</f>
        <v/>
      </c>
      <c r="Q600">
        <f>IF(L600&gt;0,IF(P600&lt;0,"Ja","Nein"),"Nein")</f>
        <v/>
      </c>
    </row>
    <row r="601">
      <c r="I601" s="9">
        <f>ROUND(G601*H601,2)</f>
        <v/>
      </c>
      <c r="J601" s="9">
        <f>G601+I601</f>
        <v/>
      </c>
      <c r="K601" s="9">
        <f>IFERROR(SUMIFS(Zahlungen!$D:$D,Zahlungen!$B:$B,$A601),0)</f>
        <v/>
      </c>
      <c r="L601" s="9">
        <f>MAX(J601-K601,0)</f>
        <v/>
      </c>
      <c r="N601" s="9">
        <f>IF(M601&gt;0,ROUND(L601*M601/12,2),0)</f>
        <v/>
      </c>
      <c r="O601">
        <f>IF(L601=0,"Bezahlt",IF(K601&gt;0,"Teilbezahlt","Offen"))</f>
        <v/>
      </c>
      <c r="P601" s="13">
        <f>F601-TODAY()</f>
        <v/>
      </c>
      <c r="Q601">
        <f>IF(L601&gt;0,IF(P601&lt;0,"Ja","Nein"),"Nein")</f>
        <v/>
      </c>
    </row>
    <row r="602">
      <c r="I602" s="9">
        <f>ROUND(G602*H602,2)</f>
        <v/>
      </c>
      <c r="J602" s="9">
        <f>G602+I602</f>
        <v/>
      </c>
      <c r="K602" s="9">
        <f>IFERROR(SUMIFS(Zahlungen!$D:$D,Zahlungen!$B:$B,$A602),0)</f>
        <v/>
      </c>
      <c r="L602" s="9">
        <f>MAX(J602-K602,0)</f>
        <v/>
      </c>
      <c r="N602" s="9">
        <f>IF(M602&gt;0,ROUND(L602*M602/12,2),0)</f>
        <v/>
      </c>
      <c r="O602">
        <f>IF(L602=0,"Bezahlt",IF(K602&gt;0,"Teilbezahlt","Offen"))</f>
        <v/>
      </c>
      <c r="P602" s="13">
        <f>F602-TODAY()</f>
        <v/>
      </c>
      <c r="Q602">
        <f>IF(L602&gt;0,IF(P602&lt;0,"Ja","Nein"),"Nein")</f>
        <v/>
      </c>
    </row>
    <row r="603">
      <c r="I603" s="9">
        <f>ROUND(G603*H603,2)</f>
        <v/>
      </c>
      <c r="J603" s="9">
        <f>G603+I603</f>
        <v/>
      </c>
      <c r="K603" s="9">
        <f>IFERROR(SUMIFS(Zahlungen!$D:$D,Zahlungen!$B:$B,$A603),0)</f>
        <v/>
      </c>
      <c r="L603" s="9">
        <f>MAX(J603-K603,0)</f>
        <v/>
      </c>
      <c r="N603" s="9">
        <f>IF(M603&gt;0,ROUND(L603*M603/12,2),0)</f>
        <v/>
      </c>
      <c r="O603">
        <f>IF(L603=0,"Bezahlt",IF(K603&gt;0,"Teilbezahlt","Offen"))</f>
        <v/>
      </c>
      <c r="P603" s="13">
        <f>F603-TODAY()</f>
        <v/>
      </c>
      <c r="Q603">
        <f>IF(L603&gt;0,IF(P603&lt;0,"Ja","Nein"),"Nein")</f>
        <v/>
      </c>
    </row>
    <row r="604">
      <c r="I604" s="9">
        <f>ROUND(G604*H604,2)</f>
        <v/>
      </c>
      <c r="J604" s="9">
        <f>G604+I604</f>
        <v/>
      </c>
      <c r="K604" s="9">
        <f>IFERROR(SUMIFS(Zahlungen!$D:$D,Zahlungen!$B:$B,$A604),0)</f>
        <v/>
      </c>
      <c r="L604" s="9">
        <f>MAX(J604-K604,0)</f>
        <v/>
      </c>
      <c r="N604" s="9">
        <f>IF(M604&gt;0,ROUND(L604*M604/12,2),0)</f>
        <v/>
      </c>
      <c r="O604">
        <f>IF(L604=0,"Bezahlt",IF(K604&gt;0,"Teilbezahlt","Offen"))</f>
        <v/>
      </c>
      <c r="P604" s="13">
        <f>F604-TODAY()</f>
        <v/>
      </c>
      <c r="Q604">
        <f>IF(L604&gt;0,IF(P604&lt;0,"Ja","Nein"),"Nein")</f>
        <v/>
      </c>
    </row>
    <row r="605">
      <c r="I605" s="9">
        <f>ROUND(G605*H605,2)</f>
        <v/>
      </c>
      <c r="J605" s="9">
        <f>G605+I605</f>
        <v/>
      </c>
      <c r="K605" s="9">
        <f>IFERROR(SUMIFS(Zahlungen!$D:$D,Zahlungen!$B:$B,$A605),0)</f>
        <v/>
      </c>
      <c r="L605" s="9">
        <f>MAX(J605-K605,0)</f>
        <v/>
      </c>
      <c r="N605" s="9">
        <f>IF(M605&gt;0,ROUND(L605*M605/12,2),0)</f>
        <v/>
      </c>
      <c r="O605">
        <f>IF(L605=0,"Bezahlt",IF(K605&gt;0,"Teilbezahlt","Offen"))</f>
        <v/>
      </c>
      <c r="P605" s="13">
        <f>F605-TODAY()</f>
        <v/>
      </c>
      <c r="Q605">
        <f>IF(L605&gt;0,IF(P605&lt;0,"Ja","Nein"),"Nein")</f>
        <v/>
      </c>
    </row>
    <row r="606">
      <c r="I606" s="9">
        <f>ROUND(G606*H606,2)</f>
        <v/>
      </c>
      <c r="J606" s="9">
        <f>G606+I606</f>
        <v/>
      </c>
      <c r="K606" s="9">
        <f>IFERROR(SUMIFS(Zahlungen!$D:$D,Zahlungen!$B:$B,$A606),0)</f>
        <v/>
      </c>
      <c r="L606" s="9">
        <f>MAX(J606-K606,0)</f>
        <v/>
      </c>
      <c r="N606" s="9">
        <f>IF(M606&gt;0,ROUND(L606*M606/12,2),0)</f>
        <v/>
      </c>
      <c r="O606">
        <f>IF(L606=0,"Bezahlt",IF(K606&gt;0,"Teilbezahlt","Offen"))</f>
        <v/>
      </c>
      <c r="P606" s="13">
        <f>F606-TODAY()</f>
        <v/>
      </c>
      <c r="Q606">
        <f>IF(L606&gt;0,IF(P606&lt;0,"Ja","Nein"),"Nein")</f>
        <v/>
      </c>
    </row>
    <row r="607">
      <c r="I607" s="9">
        <f>ROUND(G607*H607,2)</f>
        <v/>
      </c>
      <c r="J607" s="9">
        <f>G607+I607</f>
        <v/>
      </c>
      <c r="K607" s="9">
        <f>IFERROR(SUMIFS(Zahlungen!$D:$D,Zahlungen!$B:$B,$A607),0)</f>
        <v/>
      </c>
      <c r="L607" s="9">
        <f>MAX(J607-K607,0)</f>
        <v/>
      </c>
      <c r="N607" s="9">
        <f>IF(M607&gt;0,ROUND(L607*M607/12,2),0)</f>
        <v/>
      </c>
      <c r="O607">
        <f>IF(L607=0,"Bezahlt",IF(K607&gt;0,"Teilbezahlt","Offen"))</f>
        <v/>
      </c>
      <c r="P607" s="13">
        <f>F607-TODAY()</f>
        <v/>
      </c>
      <c r="Q607">
        <f>IF(L607&gt;0,IF(P607&lt;0,"Ja","Nein"),"Nein")</f>
        <v/>
      </c>
    </row>
    <row r="608">
      <c r="I608" s="9">
        <f>ROUND(G608*H608,2)</f>
        <v/>
      </c>
      <c r="J608" s="9">
        <f>G608+I608</f>
        <v/>
      </c>
      <c r="K608" s="9">
        <f>IFERROR(SUMIFS(Zahlungen!$D:$D,Zahlungen!$B:$B,$A608),0)</f>
        <v/>
      </c>
      <c r="L608" s="9">
        <f>MAX(J608-K608,0)</f>
        <v/>
      </c>
      <c r="N608" s="9">
        <f>IF(M608&gt;0,ROUND(L608*M608/12,2),0)</f>
        <v/>
      </c>
      <c r="O608">
        <f>IF(L608=0,"Bezahlt",IF(K608&gt;0,"Teilbezahlt","Offen"))</f>
        <v/>
      </c>
      <c r="P608" s="13">
        <f>F608-TODAY()</f>
        <v/>
      </c>
      <c r="Q608">
        <f>IF(L608&gt;0,IF(P608&lt;0,"Ja","Nein"),"Nein")</f>
        <v/>
      </c>
    </row>
    <row r="609">
      <c r="I609" s="9">
        <f>ROUND(G609*H609,2)</f>
        <v/>
      </c>
      <c r="J609" s="9">
        <f>G609+I609</f>
        <v/>
      </c>
      <c r="K609" s="9">
        <f>IFERROR(SUMIFS(Zahlungen!$D:$D,Zahlungen!$B:$B,$A609),0)</f>
        <v/>
      </c>
      <c r="L609" s="9">
        <f>MAX(J609-K609,0)</f>
        <v/>
      </c>
      <c r="N609" s="9">
        <f>IF(M609&gt;0,ROUND(L609*M609/12,2),0)</f>
        <v/>
      </c>
      <c r="O609">
        <f>IF(L609=0,"Bezahlt",IF(K609&gt;0,"Teilbezahlt","Offen"))</f>
        <v/>
      </c>
      <c r="P609" s="13">
        <f>F609-TODAY()</f>
        <v/>
      </c>
      <c r="Q609">
        <f>IF(L609&gt;0,IF(P609&lt;0,"Ja","Nein"),"Nein")</f>
        <v/>
      </c>
    </row>
    <row r="610">
      <c r="I610" s="9">
        <f>ROUND(G610*H610,2)</f>
        <v/>
      </c>
      <c r="J610" s="9">
        <f>G610+I610</f>
        <v/>
      </c>
      <c r="K610" s="9">
        <f>IFERROR(SUMIFS(Zahlungen!$D:$D,Zahlungen!$B:$B,$A610),0)</f>
        <v/>
      </c>
      <c r="L610" s="9">
        <f>MAX(J610-K610,0)</f>
        <v/>
      </c>
      <c r="N610" s="9">
        <f>IF(M610&gt;0,ROUND(L610*M610/12,2),0)</f>
        <v/>
      </c>
      <c r="O610">
        <f>IF(L610=0,"Bezahlt",IF(K610&gt;0,"Teilbezahlt","Offen"))</f>
        <v/>
      </c>
      <c r="P610" s="13">
        <f>F610-TODAY()</f>
        <v/>
      </c>
      <c r="Q610">
        <f>IF(L610&gt;0,IF(P610&lt;0,"Ja","Nein"),"Nein")</f>
        <v/>
      </c>
    </row>
    <row r="611">
      <c r="I611" s="9">
        <f>ROUND(G611*H611,2)</f>
        <v/>
      </c>
      <c r="J611" s="9">
        <f>G611+I611</f>
        <v/>
      </c>
      <c r="K611" s="9">
        <f>IFERROR(SUMIFS(Zahlungen!$D:$D,Zahlungen!$B:$B,$A611),0)</f>
        <v/>
      </c>
      <c r="L611" s="9">
        <f>MAX(J611-K611,0)</f>
        <v/>
      </c>
      <c r="N611" s="9">
        <f>IF(M611&gt;0,ROUND(L611*M611/12,2),0)</f>
        <v/>
      </c>
      <c r="O611">
        <f>IF(L611=0,"Bezahlt",IF(K611&gt;0,"Teilbezahlt","Offen"))</f>
        <v/>
      </c>
      <c r="P611" s="13">
        <f>F611-TODAY()</f>
        <v/>
      </c>
      <c r="Q611">
        <f>IF(L611&gt;0,IF(P611&lt;0,"Ja","Nein"),"Nein")</f>
        <v/>
      </c>
    </row>
    <row r="612">
      <c r="I612" s="9">
        <f>ROUND(G612*H612,2)</f>
        <v/>
      </c>
      <c r="J612" s="9">
        <f>G612+I612</f>
        <v/>
      </c>
      <c r="K612" s="9">
        <f>IFERROR(SUMIFS(Zahlungen!$D:$D,Zahlungen!$B:$B,$A612),0)</f>
        <v/>
      </c>
      <c r="L612" s="9">
        <f>MAX(J612-K612,0)</f>
        <v/>
      </c>
      <c r="N612" s="9">
        <f>IF(M612&gt;0,ROUND(L612*M612/12,2),0)</f>
        <v/>
      </c>
      <c r="O612">
        <f>IF(L612=0,"Bezahlt",IF(K612&gt;0,"Teilbezahlt","Offen"))</f>
        <v/>
      </c>
      <c r="P612" s="13">
        <f>F612-TODAY()</f>
        <v/>
      </c>
      <c r="Q612">
        <f>IF(L612&gt;0,IF(P612&lt;0,"Ja","Nein"),"Nein")</f>
        <v/>
      </c>
    </row>
    <row r="613">
      <c r="I613" s="9">
        <f>ROUND(G613*H613,2)</f>
        <v/>
      </c>
      <c r="J613" s="9">
        <f>G613+I613</f>
        <v/>
      </c>
      <c r="K613" s="9">
        <f>IFERROR(SUMIFS(Zahlungen!$D:$D,Zahlungen!$B:$B,$A613),0)</f>
        <v/>
      </c>
      <c r="L613" s="9">
        <f>MAX(J613-K613,0)</f>
        <v/>
      </c>
      <c r="N613" s="9">
        <f>IF(M613&gt;0,ROUND(L613*M613/12,2),0)</f>
        <v/>
      </c>
      <c r="O613">
        <f>IF(L613=0,"Bezahlt",IF(K613&gt;0,"Teilbezahlt","Offen"))</f>
        <v/>
      </c>
      <c r="P613" s="13">
        <f>F613-TODAY()</f>
        <v/>
      </c>
      <c r="Q613">
        <f>IF(L613&gt;0,IF(P613&lt;0,"Ja","Nein"),"Nein")</f>
        <v/>
      </c>
    </row>
    <row r="614">
      <c r="I614" s="9">
        <f>ROUND(G614*H614,2)</f>
        <v/>
      </c>
      <c r="J614" s="9">
        <f>G614+I614</f>
        <v/>
      </c>
      <c r="K614" s="9">
        <f>IFERROR(SUMIFS(Zahlungen!$D:$D,Zahlungen!$B:$B,$A614),0)</f>
        <v/>
      </c>
      <c r="L614" s="9">
        <f>MAX(J614-K614,0)</f>
        <v/>
      </c>
      <c r="N614" s="9">
        <f>IF(M614&gt;0,ROUND(L614*M614/12,2),0)</f>
        <v/>
      </c>
      <c r="O614">
        <f>IF(L614=0,"Bezahlt",IF(K614&gt;0,"Teilbezahlt","Offen"))</f>
        <v/>
      </c>
      <c r="P614" s="13">
        <f>F614-TODAY()</f>
        <v/>
      </c>
      <c r="Q614">
        <f>IF(L614&gt;0,IF(P614&lt;0,"Ja","Nein"),"Nein")</f>
        <v/>
      </c>
    </row>
    <row r="615">
      <c r="I615" s="9">
        <f>ROUND(G615*H615,2)</f>
        <v/>
      </c>
      <c r="J615" s="9">
        <f>G615+I615</f>
        <v/>
      </c>
      <c r="K615" s="9">
        <f>IFERROR(SUMIFS(Zahlungen!$D:$D,Zahlungen!$B:$B,$A615),0)</f>
        <v/>
      </c>
      <c r="L615" s="9">
        <f>MAX(J615-K615,0)</f>
        <v/>
      </c>
      <c r="N615" s="9">
        <f>IF(M615&gt;0,ROUND(L615*M615/12,2),0)</f>
        <v/>
      </c>
      <c r="O615">
        <f>IF(L615=0,"Bezahlt",IF(K615&gt;0,"Teilbezahlt","Offen"))</f>
        <v/>
      </c>
      <c r="P615" s="13">
        <f>F615-TODAY()</f>
        <v/>
      </c>
      <c r="Q615">
        <f>IF(L615&gt;0,IF(P615&lt;0,"Ja","Nein"),"Nein")</f>
        <v/>
      </c>
    </row>
    <row r="616">
      <c r="I616" s="9">
        <f>ROUND(G616*H616,2)</f>
        <v/>
      </c>
      <c r="J616" s="9">
        <f>G616+I616</f>
        <v/>
      </c>
      <c r="K616" s="9">
        <f>IFERROR(SUMIFS(Zahlungen!$D:$D,Zahlungen!$B:$B,$A616),0)</f>
        <v/>
      </c>
      <c r="L616" s="9">
        <f>MAX(J616-K616,0)</f>
        <v/>
      </c>
      <c r="N616" s="9">
        <f>IF(M616&gt;0,ROUND(L616*M616/12,2),0)</f>
        <v/>
      </c>
      <c r="O616">
        <f>IF(L616=0,"Bezahlt",IF(K616&gt;0,"Teilbezahlt","Offen"))</f>
        <v/>
      </c>
      <c r="P616" s="13">
        <f>F616-TODAY()</f>
        <v/>
      </c>
      <c r="Q616">
        <f>IF(L616&gt;0,IF(P616&lt;0,"Ja","Nein"),"Nein")</f>
        <v/>
      </c>
    </row>
    <row r="617">
      <c r="I617" s="9">
        <f>ROUND(G617*H617,2)</f>
        <v/>
      </c>
      <c r="J617" s="9">
        <f>G617+I617</f>
        <v/>
      </c>
      <c r="K617" s="9">
        <f>IFERROR(SUMIFS(Zahlungen!$D:$D,Zahlungen!$B:$B,$A617),0)</f>
        <v/>
      </c>
      <c r="L617" s="9">
        <f>MAX(J617-K617,0)</f>
        <v/>
      </c>
      <c r="N617" s="9">
        <f>IF(M617&gt;0,ROUND(L617*M617/12,2),0)</f>
        <v/>
      </c>
      <c r="O617">
        <f>IF(L617=0,"Bezahlt",IF(K617&gt;0,"Teilbezahlt","Offen"))</f>
        <v/>
      </c>
      <c r="P617" s="13">
        <f>F617-TODAY()</f>
        <v/>
      </c>
      <c r="Q617">
        <f>IF(L617&gt;0,IF(P617&lt;0,"Ja","Nein"),"Nein")</f>
        <v/>
      </c>
    </row>
    <row r="618">
      <c r="I618" s="9">
        <f>ROUND(G618*H618,2)</f>
        <v/>
      </c>
      <c r="J618" s="9">
        <f>G618+I618</f>
        <v/>
      </c>
      <c r="K618" s="9">
        <f>IFERROR(SUMIFS(Zahlungen!$D:$D,Zahlungen!$B:$B,$A618),0)</f>
        <v/>
      </c>
      <c r="L618" s="9">
        <f>MAX(J618-K618,0)</f>
        <v/>
      </c>
      <c r="N618" s="9">
        <f>IF(M618&gt;0,ROUND(L618*M618/12,2),0)</f>
        <v/>
      </c>
      <c r="O618">
        <f>IF(L618=0,"Bezahlt",IF(K618&gt;0,"Teilbezahlt","Offen"))</f>
        <v/>
      </c>
      <c r="P618" s="13">
        <f>F618-TODAY()</f>
        <v/>
      </c>
      <c r="Q618">
        <f>IF(L618&gt;0,IF(P618&lt;0,"Ja","Nein"),"Nein")</f>
        <v/>
      </c>
    </row>
    <row r="619">
      <c r="I619" s="9">
        <f>ROUND(G619*H619,2)</f>
        <v/>
      </c>
      <c r="J619" s="9">
        <f>G619+I619</f>
        <v/>
      </c>
      <c r="K619" s="9">
        <f>IFERROR(SUMIFS(Zahlungen!$D:$D,Zahlungen!$B:$B,$A619),0)</f>
        <v/>
      </c>
      <c r="L619" s="9">
        <f>MAX(J619-K619,0)</f>
        <v/>
      </c>
      <c r="N619" s="9">
        <f>IF(M619&gt;0,ROUND(L619*M619/12,2),0)</f>
        <v/>
      </c>
      <c r="O619">
        <f>IF(L619=0,"Bezahlt",IF(K619&gt;0,"Teilbezahlt","Offen"))</f>
        <v/>
      </c>
      <c r="P619" s="13">
        <f>F619-TODAY()</f>
        <v/>
      </c>
      <c r="Q619">
        <f>IF(L619&gt;0,IF(P619&lt;0,"Ja","Nein"),"Nein")</f>
        <v/>
      </c>
    </row>
    <row r="620">
      <c r="I620" s="9">
        <f>ROUND(G620*H620,2)</f>
        <v/>
      </c>
      <c r="J620" s="9">
        <f>G620+I620</f>
        <v/>
      </c>
      <c r="K620" s="9">
        <f>IFERROR(SUMIFS(Zahlungen!$D:$D,Zahlungen!$B:$B,$A620),0)</f>
        <v/>
      </c>
      <c r="L620" s="9">
        <f>MAX(J620-K620,0)</f>
        <v/>
      </c>
      <c r="N620" s="9">
        <f>IF(M620&gt;0,ROUND(L620*M620/12,2),0)</f>
        <v/>
      </c>
      <c r="O620">
        <f>IF(L620=0,"Bezahlt",IF(K620&gt;0,"Teilbezahlt","Offen"))</f>
        <v/>
      </c>
      <c r="P620" s="13">
        <f>F620-TODAY()</f>
        <v/>
      </c>
      <c r="Q620">
        <f>IF(L620&gt;0,IF(P620&lt;0,"Ja","Nein"),"Nein")</f>
        <v/>
      </c>
    </row>
    <row r="621">
      <c r="I621" s="9">
        <f>ROUND(G621*H621,2)</f>
        <v/>
      </c>
      <c r="J621" s="9">
        <f>G621+I621</f>
        <v/>
      </c>
      <c r="K621" s="9">
        <f>IFERROR(SUMIFS(Zahlungen!$D:$D,Zahlungen!$B:$B,$A621),0)</f>
        <v/>
      </c>
      <c r="L621" s="9">
        <f>MAX(J621-K621,0)</f>
        <v/>
      </c>
      <c r="N621" s="9">
        <f>IF(M621&gt;0,ROUND(L621*M621/12,2),0)</f>
        <v/>
      </c>
      <c r="O621">
        <f>IF(L621=0,"Bezahlt",IF(K621&gt;0,"Teilbezahlt","Offen"))</f>
        <v/>
      </c>
      <c r="P621" s="13">
        <f>F621-TODAY()</f>
        <v/>
      </c>
      <c r="Q621">
        <f>IF(L621&gt;0,IF(P621&lt;0,"Ja","Nein"),"Nein")</f>
        <v/>
      </c>
    </row>
    <row r="622">
      <c r="I622" s="9">
        <f>ROUND(G622*H622,2)</f>
        <v/>
      </c>
      <c r="J622" s="9">
        <f>G622+I622</f>
        <v/>
      </c>
      <c r="K622" s="9">
        <f>IFERROR(SUMIFS(Zahlungen!$D:$D,Zahlungen!$B:$B,$A622),0)</f>
        <v/>
      </c>
      <c r="L622" s="9">
        <f>MAX(J622-K622,0)</f>
        <v/>
      </c>
      <c r="N622" s="9">
        <f>IF(M622&gt;0,ROUND(L622*M622/12,2),0)</f>
        <v/>
      </c>
      <c r="O622">
        <f>IF(L622=0,"Bezahlt",IF(K622&gt;0,"Teilbezahlt","Offen"))</f>
        <v/>
      </c>
      <c r="P622" s="13">
        <f>F622-TODAY()</f>
        <v/>
      </c>
      <c r="Q622">
        <f>IF(L622&gt;0,IF(P622&lt;0,"Ja","Nein"),"Nein")</f>
        <v/>
      </c>
    </row>
    <row r="623">
      <c r="I623" s="9">
        <f>ROUND(G623*H623,2)</f>
        <v/>
      </c>
      <c r="J623" s="9">
        <f>G623+I623</f>
        <v/>
      </c>
      <c r="K623" s="9">
        <f>IFERROR(SUMIFS(Zahlungen!$D:$D,Zahlungen!$B:$B,$A623),0)</f>
        <v/>
      </c>
      <c r="L623" s="9">
        <f>MAX(J623-K623,0)</f>
        <v/>
      </c>
      <c r="N623" s="9">
        <f>IF(M623&gt;0,ROUND(L623*M623/12,2),0)</f>
        <v/>
      </c>
      <c r="O623">
        <f>IF(L623=0,"Bezahlt",IF(K623&gt;0,"Teilbezahlt","Offen"))</f>
        <v/>
      </c>
      <c r="P623" s="13">
        <f>F623-TODAY()</f>
        <v/>
      </c>
      <c r="Q623">
        <f>IF(L623&gt;0,IF(P623&lt;0,"Ja","Nein"),"Nein")</f>
        <v/>
      </c>
    </row>
    <row r="624">
      <c r="I624" s="9">
        <f>ROUND(G624*H624,2)</f>
        <v/>
      </c>
      <c r="J624" s="9">
        <f>G624+I624</f>
        <v/>
      </c>
      <c r="K624" s="9">
        <f>IFERROR(SUMIFS(Zahlungen!$D:$D,Zahlungen!$B:$B,$A624),0)</f>
        <v/>
      </c>
      <c r="L624" s="9">
        <f>MAX(J624-K624,0)</f>
        <v/>
      </c>
      <c r="N624" s="9">
        <f>IF(M624&gt;0,ROUND(L624*M624/12,2),0)</f>
        <v/>
      </c>
      <c r="O624">
        <f>IF(L624=0,"Bezahlt",IF(K624&gt;0,"Teilbezahlt","Offen"))</f>
        <v/>
      </c>
      <c r="P624" s="13">
        <f>F624-TODAY()</f>
        <v/>
      </c>
      <c r="Q624">
        <f>IF(L624&gt;0,IF(P624&lt;0,"Ja","Nein"),"Nein")</f>
        <v/>
      </c>
    </row>
    <row r="625">
      <c r="I625" s="9">
        <f>ROUND(G625*H625,2)</f>
        <v/>
      </c>
      <c r="J625" s="9">
        <f>G625+I625</f>
        <v/>
      </c>
      <c r="K625" s="9">
        <f>IFERROR(SUMIFS(Zahlungen!$D:$D,Zahlungen!$B:$B,$A625),0)</f>
        <v/>
      </c>
      <c r="L625" s="9">
        <f>MAX(J625-K625,0)</f>
        <v/>
      </c>
      <c r="N625" s="9">
        <f>IF(M625&gt;0,ROUND(L625*M625/12,2),0)</f>
        <v/>
      </c>
      <c r="O625">
        <f>IF(L625=0,"Bezahlt",IF(K625&gt;0,"Teilbezahlt","Offen"))</f>
        <v/>
      </c>
      <c r="P625" s="13">
        <f>F625-TODAY()</f>
        <v/>
      </c>
      <c r="Q625">
        <f>IF(L625&gt;0,IF(P625&lt;0,"Ja","Nein"),"Nein")</f>
        <v/>
      </c>
    </row>
    <row r="626">
      <c r="I626" s="9">
        <f>ROUND(G626*H626,2)</f>
        <v/>
      </c>
      <c r="J626" s="9">
        <f>G626+I626</f>
        <v/>
      </c>
      <c r="K626" s="9">
        <f>IFERROR(SUMIFS(Zahlungen!$D:$D,Zahlungen!$B:$B,$A626),0)</f>
        <v/>
      </c>
      <c r="L626" s="9">
        <f>MAX(J626-K626,0)</f>
        <v/>
      </c>
      <c r="N626" s="9">
        <f>IF(M626&gt;0,ROUND(L626*M626/12,2),0)</f>
        <v/>
      </c>
      <c r="O626">
        <f>IF(L626=0,"Bezahlt",IF(K626&gt;0,"Teilbezahlt","Offen"))</f>
        <v/>
      </c>
      <c r="P626" s="13">
        <f>F626-TODAY()</f>
        <v/>
      </c>
      <c r="Q626">
        <f>IF(L626&gt;0,IF(P626&lt;0,"Ja","Nein"),"Nein")</f>
        <v/>
      </c>
    </row>
    <row r="627">
      <c r="I627" s="9">
        <f>ROUND(G627*H627,2)</f>
        <v/>
      </c>
      <c r="J627" s="9">
        <f>G627+I627</f>
        <v/>
      </c>
      <c r="K627" s="9">
        <f>IFERROR(SUMIFS(Zahlungen!$D:$D,Zahlungen!$B:$B,$A627),0)</f>
        <v/>
      </c>
      <c r="L627" s="9">
        <f>MAX(J627-K627,0)</f>
        <v/>
      </c>
      <c r="N627" s="9">
        <f>IF(M627&gt;0,ROUND(L627*M627/12,2),0)</f>
        <v/>
      </c>
      <c r="O627">
        <f>IF(L627=0,"Bezahlt",IF(K627&gt;0,"Teilbezahlt","Offen"))</f>
        <v/>
      </c>
      <c r="P627" s="13">
        <f>F627-TODAY()</f>
        <v/>
      </c>
      <c r="Q627">
        <f>IF(L627&gt;0,IF(P627&lt;0,"Ja","Nein"),"Nein")</f>
        <v/>
      </c>
    </row>
    <row r="628">
      <c r="I628" s="9">
        <f>ROUND(G628*H628,2)</f>
        <v/>
      </c>
      <c r="J628" s="9">
        <f>G628+I628</f>
        <v/>
      </c>
      <c r="K628" s="9">
        <f>IFERROR(SUMIFS(Zahlungen!$D:$D,Zahlungen!$B:$B,$A628),0)</f>
        <v/>
      </c>
      <c r="L628" s="9">
        <f>MAX(J628-K628,0)</f>
        <v/>
      </c>
      <c r="N628" s="9">
        <f>IF(M628&gt;0,ROUND(L628*M628/12,2),0)</f>
        <v/>
      </c>
      <c r="O628">
        <f>IF(L628=0,"Bezahlt",IF(K628&gt;0,"Teilbezahlt","Offen"))</f>
        <v/>
      </c>
      <c r="P628" s="13">
        <f>F628-TODAY()</f>
        <v/>
      </c>
      <c r="Q628">
        <f>IF(L628&gt;0,IF(P628&lt;0,"Ja","Nein"),"Nein")</f>
        <v/>
      </c>
    </row>
    <row r="629">
      <c r="I629" s="9">
        <f>ROUND(G629*H629,2)</f>
        <v/>
      </c>
      <c r="J629" s="9">
        <f>G629+I629</f>
        <v/>
      </c>
      <c r="K629" s="9">
        <f>IFERROR(SUMIFS(Zahlungen!$D:$D,Zahlungen!$B:$B,$A629),0)</f>
        <v/>
      </c>
      <c r="L629" s="9">
        <f>MAX(J629-K629,0)</f>
        <v/>
      </c>
      <c r="N629" s="9">
        <f>IF(M629&gt;0,ROUND(L629*M629/12,2),0)</f>
        <v/>
      </c>
      <c r="O629">
        <f>IF(L629=0,"Bezahlt",IF(K629&gt;0,"Teilbezahlt","Offen"))</f>
        <v/>
      </c>
      <c r="P629" s="13">
        <f>F629-TODAY()</f>
        <v/>
      </c>
      <c r="Q629">
        <f>IF(L629&gt;0,IF(P629&lt;0,"Ja","Nein"),"Nein")</f>
        <v/>
      </c>
    </row>
    <row r="630">
      <c r="I630" s="9">
        <f>ROUND(G630*H630,2)</f>
        <v/>
      </c>
      <c r="J630" s="9">
        <f>G630+I630</f>
        <v/>
      </c>
      <c r="K630" s="9">
        <f>IFERROR(SUMIFS(Zahlungen!$D:$D,Zahlungen!$B:$B,$A630),0)</f>
        <v/>
      </c>
      <c r="L630" s="9">
        <f>MAX(J630-K630,0)</f>
        <v/>
      </c>
      <c r="N630" s="9">
        <f>IF(M630&gt;0,ROUND(L630*M630/12,2),0)</f>
        <v/>
      </c>
      <c r="O630">
        <f>IF(L630=0,"Bezahlt",IF(K630&gt;0,"Teilbezahlt","Offen"))</f>
        <v/>
      </c>
      <c r="P630" s="13">
        <f>F630-TODAY()</f>
        <v/>
      </c>
      <c r="Q630">
        <f>IF(L630&gt;0,IF(P630&lt;0,"Ja","Nein"),"Nein")</f>
        <v/>
      </c>
    </row>
    <row r="631">
      <c r="I631" s="9">
        <f>ROUND(G631*H631,2)</f>
        <v/>
      </c>
      <c r="J631" s="9">
        <f>G631+I631</f>
        <v/>
      </c>
      <c r="K631" s="9">
        <f>IFERROR(SUMIFS(Zahlungen!$D:$D,Zahlungen!$B:$B,$A631),0)</f>
        <v/>
      </c>
      <c r="L631" s="9">
        <f>MAX(J631-K631,0)</f>
        <v/>
      </c>
      <c r="N631" s="9">
        <f>IF(M631&gt;0,ROUND(L631*M631/12,2),0)</f>
        <v/>
      </c>
      <c r="O631">
        <f>IF(L631=0,"Bezahlt",IF(K631&gt;0,"Teilbezahlt","Offen"))</f>
        <v/>
      </c>
      <c r="P631" s="13">
        <f>F631-TODAY()</f>
        <v/>
      </c>
      <c r="Q631">
        <f>IF(L631&gt;0,IF(P631&lt;0,"Ja","Nein"),"Nein")</f>
        <v/>
      </c>
    </row>
    <row r="632">
      <c r="I632" s="9">
        <f>ROUND(G632*H632,2)</f>
        <v/>
      </c>
      <c r="J632" s="9">
        <f>G632+I632</f>
        <v/>
      </c>
      <c r="K632" s="9">
        <f>IFERROR(SUMIFS(Zahlungen!$D:$D,Zahlungen!$B:$B,$A632),0)</f>
        <v/>
      </c>
      <c r="L632" s="9">
        <f>MAX(J632-K632,0)</f>
        <v/>
      </c>
      <c r="N632" s="9">
        <f>IF(M632&gt;0,ROUND(L632*M632/12,2),0)</f>
        <v/>
      </c>
      <c r="O632">
        <f>IF(L632=0,"Bezahlt",IF(K632&gt;0,"Teilbezahlt","Offen"))</f>
        <v/>
      </c>
      <c r="P632" s="13">
        <f>F632-TODAY()</f>
        <v/>
      </c>
      <c r="Q632">
        <f>IF(L632&gt;0,IF(P632&lt;0,"Ja","Nein"),"Nein")</f>
        <v/>
      </c>
    </row>
    <row r="633">
      <c r="I633" s="9">
        <f>ROUND(G633*H633,2)</f>
        <v/>
      </c>
      <c r="J633" s="9">
        <f>G633+I633</f>
        <v/>
      </c>
      <c r="K633" s="9">
        <f>IFERROR(SUMIFS(Zahlungen!$D:$D,Zahlungen!$B:$B,$A633),0)</f>
        <v/>
      </c>
      <c r="L633" s="9">
        <f>MAX(J633-K633,0)</f>
        <v/>
      </c>
      <c r="N633" s="9">
        <f>IF(M633&gt;0,ROUND(L633*M633/12,2),0)</f>
        <v/>
      </c>
      <c r="O633">
        <f>IF(L633=0,"Bezahlt",IF(K633&gt;0,"Teilbezahlt","Offen"))</f>
        <v/>
      </c>
      <c r="P633" s="13">
        <f>F633-TODAY()</f>
        <v/>
      </c>
      <c r="Q633">
        <f>IF(L633&gt;0,IF(P633&lt;0,"Ja","Nein"),"Nein")</f>
        <v/>
      </c>
    </row>
    <row r="634">
      <c r="I634" s="9">
        <f>ROUND(G634*H634,2)</f>
        <v/>
      </c>
      <c r="J634" s="9">
        <f>G634+I634</f>
        <v/>
      </c>
      <c r="K634" s="9">
        <f>IFERROR(SUMIFS(Zahlungen!$D:$D,Zahlungen!$B:$B,$A634),0)</f>
        <v/>
      </c>
      <c r="L634" s="9">
        <f>MAX(J634-K634,0)</f>
        <v/>
      </c>
      <c r="N634" s="9">
        <f>IF(M634&gt;0,ROUND(L634*M634/12,2),0)</f>
        <v/>
      </c>
      <c r="O634">
        <f>IF(L634=0,"Bezahlt",IF(K634&gt;0,"Teilbezahlt","Offen"))</f>
        <v/>
      </c>
      <c r="P634" s="13">
        <f>F634-TODAY()</f>
        <v/>
      </c>
      <c r="Q634">
        <f>IF(L634&gt;0,IF(P634&lt;0,"Ja","Nein"),"Nein")</f>
        <v/>
      </c>
    </row>
    <row r="635">
      <c r="I635" s="9">
        <f>ROUND(G635*H635,2)</f>
        <v/>
      </c>
      <c r="J635" s="9">
        <f>G635+I635</f>
        <v/>
      </c>
      <c r="K635" s="9">
        <f>IFERROR(SUMIFS(Zahlungen!$D:$D,Zahlungen!$B:$B,$A635),0)</f>
        <v/>
      </c>
      <c r="L635" s="9">
        <f>MAX(J635-K635,0)</f>
        <v/>
      </c>
      <c r="N635" s="9">
        <f>IF(M635&gt;0,ROUND(L635*M635/12,2),0)</f>
        <v/>
      </c>
      <c r="O635">
        <f>IF(L635=0,"Bezahlt",IF(K635&gt;0,"Teilbezahlt","Offen"))</f>
        <v/>
      </c>
      <c r="P635" s="13">
        <f>F635-TODAY()</f>
        <v/>
      </c>
      <c r="Q635">
        <f>IF(L635&gt;0,IF(P635&lt;0,"Ja","Nein"),"Nein")</f>
        <v/>
      </c>
    </row>
    <row r="636">
      <c r="I636" s="9">
        <f>ROUND(G636*H636,2)</f>
        <v/>
      </c>
      <c r="J636" s="9">
        <f>G636+I636</f>
        <v/>
      </c>
      <c r="K636" s="9">
        <f>IFERROR(SUMIFS(Zahlungen!$D:$D,Zahlungen!$B:$B,$A636),0)</f>
        <v/>
      </c>
      <c r="L636" s="9">
        <f>MAX(J636-K636,0)</f>
        <v/>
      </c>
      <c r="N636" s="9">
        <f>IF(M636&gt;0,ROUND(L636*M636/12,2),0)</f>
        <v/>
      </c>
      <c r="O636">
        <f>IF(L636=0,"Bezahlt",IF(K636&gt;0,"Teilbezahlt","Offen"))</f>
        <v/>
      </c>
      <c r="P636" s="13">
        <f>F636-TODAY()</f>
        <v/>
      </c>
      <c r="Q636">
        <f>IF(L636&gt;0,IF(P636&lt;0,"Ja","Nein"),"Nein")</f>
        <v/>
      </c>
    </row>
    <row r="637">
      <c r="I637" s="9">
        <f>ROUND(G637*H637,2)</f>
        <v/>
      </c>
      <c r="J637" s="9">
        <f>G637+I637</f>
        <v/>
      </c>
      <c r="K637" s="9">
        <f>IFERROR(SUMIFS(Zahlungen!$D:$D,Zahlungen!$B:$B,$A637),0)</f>
        <v/>
      </c>
      <c r="L637" s="9">
        <f>MAX(J637-K637,0)</f>
        <v/>
      </c>
      <c r="N637" s="9">
        <f>IF(M637&gt;0,ROUND(L637*M637/12,2),0)</f>
        <v/>
      </c>
      <c r="O637">
        <f>IF(L637=0,"Bezahlt",IF(K637&gt;0,"Teilbezahlt","Offen"))</f>
        <v/>
      </c>
      <c r="P637" s="13">
        <f>F637-TODAY()</f>
        <v/>
      </c>
      <c r="Q637">
        <f>IF(L637&gt;0,IF(P637&lt;0,"Ja","Nein"),"Nein")</f>
        <v/>
      </c>
    </row>
    <row r="638">
      <c r="I638" s="9">
        <f>ROUND(G638*H638,2)</f>
        <v/>
      </c>
      <c r="J638" s="9">
        <f>G638+I638</f>
        <v/>
      </c>
      <c r="K638" s="9">
        <f>IFERROR(SUMIFS(Zahlungen!$D:$D,Zahlungen!$B:$B,$A638),0)</f>
        <v/>
      </c>
      <c r="L638" s="9">
        <f>MAX(J638-K638,0)</f>
        <v/>
      </c>
      <c r="N638" s="9">
        <f>IF(M638&gt;0,ROUND(L638*M638/12,2),0)</f>
        <v/>
      </c>
      <c r="O638">
        <f>IF(L638=0,"Bezahlt",IF(K638&gt;0,"Teilbezahlt","Offen"))</f>
        <v/>
      </c>
      <c r="P638" s="13">
        <f>F638-TODAY()</f>
        <v/>
      </c>
      <c r="Q638">
        <f>IF(L638&gt;0,IF(P638&lt;0,"Ja","Nein"),"Nein")</f>
        <v/>
      </c>
    </row>
    <row r="639">
      <c r="I639" s="9">
        <f>ROUND(G639*H639,2)</f>
        <v/>
      </c>
      <c r="J639" s="9">
        <f>G639+I639</f>
        <v/>
      </c>
      <c r="K639" s="9">
        <f>IFERROR(SUMIFS(Zahlungen!$D:$D,Zahlungen!$B:$B,$A639),0)</f>
        <v/>
      </c>
      <c r="L639" s="9">
        <f>MAX(J639-K639,0)</f>
        <v/>
      </c>
      <c r="N639" s="9">
        <f>IF(M639&gt;0,ROUND(L639*M639/12,2),0)</f>
        <v/>
      </c>
      <c r="O639">
        <f>IF(L639=0,"Bezahlt",IF(K639&gt;0,"Teilbezahlt","Offen"))</f>
        <v/>
      </c>
      <c r="P639" s="13">
        <f>F639-TODAY()</f>
        <v/>
      </c>
      <c r="Q639">
        <f>IF(L639&gt;0,IF(P639&lt;0,"Ja","Nein"),"Nein")</f>
        <v/>
      </c>
    </row>
    <row r="640">
      <c r="I640" s="9">
        <f>ROUND(G640*H640,2)</f>
        <v/>
      </c>
      <c r="J640" s="9">
        <f>G640+I640</f>
        <v/>
      </c>
      <c r="K640" s="9">
        <f>IFERROR(SUMIFS(Zahlungen!$D:$D,Zahlungen!$B:$B,$A640),0)</f>
        <v/>
      </c>
      <c r="L640" s="9">
        <f>MAX(J640-K640,0)</f>
        <v/>
      </c>
      <c r="N640" s="9">
        <f>IF(M640&gt;0,ROUND(L640*M640/12,2),0)</f>
        <v/>
      </c>
      <c r="O640">
        <f>IF(L640=0,"Bezahlt",IF(K640&gt;0,"Teilbezahlt","Offen"))</f>
        <v/>
      </c>
      <c r="P640" s="13">
        <f>F640-TODAY()</f>
        <v/>
      </c>
      <c r="Q640">
        <f>IF(L640&gt;0,IF(P640&lt;0,"Ja","Nein"),"Nein")</f>
        <v/>
      </c>
    </row>
    <row r="641">
      <c r="I641" s="9">
        <f>ROUND(G641*H641,2)</f>
        <v/>
      </c>
      <c r="J641" s="9">
        <f>G641+I641</f>
        <v/>
      </c>
      <c r="K641" s="9">
        <f>IFERROR(SUMIFS(Zahlungen!$D:$D,Zahlungen!$B:$B,$A641),0)</f>
        <v/>
      </c>
      <c r="L641" s="9">
        <f>MAX(J641-K641,0)</f>
        <v/>
      </c>
      <c r="N641" s="9">
        <f>IF(M641&gt;0,ROUND(L641*M641/12,2),0)</f>
        <v/>
      </c>
      <c r="O641">
        <f>IF(L641=0,"Bezahlt",IF(K641&gt;0,"Teilbezahlt","Offen"))</f>
        <v/>
      </c>
      <c r="P641" s="13">
        <f>F641-TODAY()</f>
        <v/>
      </c>
      <c r="Q641">
        <f>IF(L641&gt;0,IF(P641&lt;0,"Ja","Nein"),"Nein")</f>
        <v/>
      </c>
    </row>
    <row r="642">
      <c r="I642" s="9">
        <f>ROUND(G642*H642,2)</f>
        <v/>
      </c>
      <c r="J642" s="9">
        <f>G642+I642</f>
        <v/>
      </c>
      <c r="K642" s="9">
        <f>IFERROR(SUMIFS(Zahlungen!$D:$D,Zahlungen!$B:$B,$A642),0)</f>
        <v/>
      </c>
      <c r="L642" s="9">
        <f>MAX(J642-K642,0)</f>
        <v/>
      </c>
      <c r="N642" s="9">
        <f>IF(M642&gt;0,ROUND(L642*M642/12,2),0)</f>
        <v/>
      </c>
      <c r="O642">
        <f>IF(L642=0,"Bezahlt",IF(K642&gt;0,"Teilbezahlt","Offen"))</f>
        <v/>
      </c>
      <c r="P642" s="13">
        <f>F642-TODAY()</f>
        <v/>
      </c>
      <c r="Q642">
        <f>IF(L642&gt;0,IF(P642&lt;0,"Ja","Nein"),"Nein")</f>
        <v/>
      </c>
    </row>
    <row r="643">
      <c r="I643" s="9">
        <f>ROUND(G643*H643,2)</f>
        <v/>
      </c>
      <c r="J643" s="9">
        <f>G643+I643</f>
        <v/>
      </c>
      <c r="K643" s="9">
        <f>IFERROR(SUMIFS(Zahlungen!$D:$D,Zahlungen!$B:$B,$A643),0)</f>
        <v/>
      </c>
      <c r="L643" s="9">
        <f>MAX(J643-K643,0)</f>
        <v/>
      </c>
      <c r="N643" s="9">
        <f>IF(M643&gt;0,ROUND(L643*M643/12,2),0)</f>
        <v/>
      </c>
      <c r="O643">
        <f>IF(L643=0,"Bezahlt",IF(K643&gt;0,"Teilbezahlt","Offen"))</f>
        <v/>
      </c>
      <c r="P643" s="13">
        <f>F643-TODAY()</f>
        <v/>
      </c>
      <c r="Q643">
        <f>IF(L643&gt;0,IF(P643&lt;0,"Ja","Nein"),"Nein")</f>
        <v/>
      </c>
    </row>
    <row r="644">
      <c r="I644" s="9">
        <f>ROUND(G644*H644,2)</f>
        <v/>
      </c>
      <c r="J644" s="9">
        <f>G644+I644</f>
        <v/>
      </c>
      <c r="K644" s="9">
        <f>IFERROR(SUMIFS(Zahlungen!$D:$D,Zahlungen!$B:$B,$A644),0)</f>
        <v/>
      </c>
      <c r="L644" s="9">
        <f>MAX(J644-K644,0)</f>
        <v/>
      </c>
      <c r="N644" s="9">
        <f>IF(M644&gt;0,ROUND(L644*M644/12,2),0)</f>
        <v/>
      </c>
      <c r="O644">
        <f>IF(L644=0,"Bezahlt",IF(K644&gt;0,"Teilbezahlt","Offen"))</f>
        <v/>
      </c>
      <c r="P644" s="13">
        <f>F644-TODAY()</f>
        <v/>
      </c>
      <c r="Q644">
        <f>IF(L644&gt;0,IF(P644&lt;0,"Ja","Nein"),"Nein")</f>
        <v/>
      </c>
    </row>
    <row r="645">
      <c r="I645" s="9">
        <f>ROUND(G645*H645,2)</f>
        <v/>
      </c>
      <c r="J645" s="9">
        <f>G645+I645</f>
        <v/>
      </c>
      <c r="K645" s="9">
        <f>IFERROR(SUMIFS(Zahlungen!$D:$D,Zahlungen!$B:$B,$A645),0)</f>
        <v/>
      </c>
      <c r="L645" s="9">
        <f>MAX(J645-K645,0)</f>
        <v/>
      </c>
      <c r="N645" s="9">
        <f>IF(M645&gt;0,ROUND(L645*M645/12,2),0)</f>
        <v/>
      </c>
      <c r="O645">
        <f>IF(L645=0,"Bezahlt",IF(K645&gt;0,"Teilbezahlt","Offen"))</f>
        <v/>
      </c>
      <c r="P645" s="13">
        <f>F645-TODAY()</f>
        <v/>
      </c>
      <c r="Q645">
        <f>IF(L645&gt;0,IF(P645&lt;0,"Ja","Nein"),"Nein")</f>
        <v/>
      </c>
    </row>
    <row r="646">
      <c r="I646" s="9">
        <f>ROUND(G646*H646,2)</f>
        <v/>
      </c>
      <c r="J646" s="9">
        <f>G646+I646</f>
        <v/>
      </c>
      <c r="K646" s="9">
        <f>IFERROR(SUMIFS(Zahlungen!$D:$D,Zahlungen!$B:$B,$A646),0)</f>
        <v/>
      </c>
      <c r="L646" s="9">
        <f>MAX(J646-K646,0)</f>
        <v/>
      </c>
      <c r="N646" s="9">
        <f>IF(M646&gt;0,ROUND(L646*M646/12,2),0)</f>
        <v/>
      </c>
      <c r="O646">
        <f>IF(L646=0,"Bezahlt",IF(K646&gt;0,"Teilbezahlt","Offen"))</f>
        <v/>
      </c>
      <c r="P646" s="13">
        <f>F646-TODAY()</f>
        <v/>
      </c>
      <c r="Q646">
        <f>IF(L646&gt;0,IF(P646&lt;0,"Ja","Nein"),"Nein")</f>
        <v/>
      </c>
    </row>
    <row r="647">
      <c r="I647" s="9">
        <f>ROUND(G647*H647,2)</f>
        <v/>
      </c>
      <c r="J647" s="9">
        <f>G647+I647</f>
        <v/>
      </c>
      <c r="K647" s="9">
        <f>IFERROR(SUMIFS(Zahlungen!$D:$D,Zahlungen!$B:$B,$A647),0)</f>
        <v/>
      </c>
      <c r="L647" s="9">
        <f>MAX(J647-K647,0)</f>
        <v/>
      </c>
      <c r="N647" s="9">
        <f>IF(M647&gt;0,ROUND(L647*M647/12,2),0)</f>
        <v/>
      </c>
      <c r="O647">
        <f>IF(L647=0,"Bezahlt",IF(K647&gt;0,"Teilbezahlt","Offen"))</f>
        <v/>
      </c>
      <c r="P647" s="13">
        <f>F647-TODAY()</f>
        <v/>
      </c>
      <c r="Q647">
        <f>IF(L647&gt;0,IF(P647&lt;0,"Ja","Nein"),"Nein")</f>
        <v/>
      </c>
    </row>
    <row r="648">
      <c r="I648" s="9">
        <f>ROUND(G648*H648,2)</f>
        <v/>
      </c>
      <c r="J648" s="9">
        <f>G648+I648</f>
        <v/>
      </c>
      <c r="K648" s="9">
        <f>IFERROR(SUMIFS(Zahlungen!$D:$D,Zahlungen!$B:$B,$A648),0)</f>
        <v/>
      </c>
      <c r="L648" s="9">
        <f>MAX(J648-K648,0)</f>
        <v/>
      </c>
      <c r="N648" s="9">
        <f>IF(M648&gt;0,ROUND(L648*M648/12,2),0)</f>
        <v/>
      </c>
      <c r="O648">
        <f>IF(L648=0,"Bezahlt",IF(K648&gt;0,"Teilbezahlt","Offen"))</f>
        <v/>
      </c>
      <c r="P648" s="13">
        <f>F648-TODAY()</f>
        <v/>
      </c>
      <c r="Q648">
        <f>IF(L648&gt;0,IF(P648&lt;0,"Ja","Nein"),"Nein")</f>
        <v/>
      </c>
    </row>
    <row r="649">
      <c r="I649" s="9">
        <f>ROUND(G649*H649,2)</f>
        <v/>
      </c>
      <c r="J649" s="9">
        <f>G649+I649</f>
        <v/>
      </c>
      <c r="K649" s="9">
        <f>IFERROR(SUMIFS(Zahlungen!$D:$D,Zahlungen!$B:$B,$A649),0)</f>
        <v/>
      </c>
      <c r="L649" s="9">
        <f>MAX(J649-K649,0)</f>
        <v/>
      </c>
      <c r="N649" s="9">
        <f>IF(M649&gt;0,ROUND(L649*M649/12,2),0)</f>
        <v/>
      </c>
      <c r="O649">
        <f>IF(L649=0,"Bezahlt",IF(K649&gt;0,"Teilbezahlt","Offen"))</f>
        <v/>
      </c>
      <c r="P649" s="13">
        <f>F649-TODAY()</f>
        <v/>
      </c>
      <c r="Q649">
        <f>IF(L649&gt;0,IF(P649&lt;0,"Ja","Nein"),"Nein")</f>
        <v/>
      </c>
    </row>
    <row r="650">
      <c r="I650" s="9">
        <f>ROUND(G650*H650,2)</f>
        <v/>
      </c>
      <c r="J650" s="9">
        <f>G650+I650</f>
        <v/>
      </c>
      <c r="K650" s="9">
        <f>IFERROR(SUMIFS(Zahlungen!$D:$D,Zahlungen!$B:$B,$A650),0)</f>
        <v/>
      </c>
      <c r="L650" s="9">
        <f>MAX(J650-K650,0)</f>
        <v/>
      </c>
      <c r="N650" s="9">
        <f>IF(M650&gt;0,ROUND(L650*M650/12,2),0)</f>
        <v/>
      </c>
      <c r="O650">
        <f>IF(L650=0,"Bezahlt",IF(K650&gt;0,"Teilbezahlt","Offen"))</f>
        <v/>
      </c>
      <c r="P650" s="13">
        <f>F650-TODAY()</f>
        <v/>
      </c>
      <c r="Q650">
        <f>IF(L650&gt;0,IF(P650&lt;0,"Ja","Nein"),"Nein")</f>
        <v/>
      </c>
    </row>
    <row r="651">
      <c r="I651" s="9">
        <f>ROUND(G651*H651,2)</f>
        <v/>
      </c>
      <c r="J651" s="9">
        <f>G651+I651</f>
        <v/>
      </c>
      <c r="K651" s="9">
        <f>IFERROR(SUMIFS(Zahlungen!$D:$D,Zahlungen!$B:$B,$A651),0)</f>
        <v/>
      </c>
      <c r="L651" s="9">
        <f>MAX(J651-K651,0)</f>
        <v/>
      </c>
      <c r="N651" s="9">
        <f>IF(M651&gt;0,ROUND(L651*M651/12,2),0)</f>
        <v/>
      </c>
      <c r="O651">
        <f>IF(L651=0,"Bezahlt",IF(K651&gt;0,"Teilbezahlt","Offen"))</f>
        <v/>
      </c>
      <c r="P651" s="13">
        <f>F651-TODAY()</f>
        <v/>
      </c>
      <c r="Q651">
        <f>IF(L651&gt;0,IF(P651&lt;0,"Ja","Nein"),"Nein")</f>
        <v/>
      </c>
    </row>
    <row r="652">
      <c r="I652" s="9">
        <f>ROUND(G652*H652,2)</f>
        <v/>
      </c>
      <c r="J652" s="9">
        <f>G652+I652</f>
        <v/>
      </c>
      <c r="K652" s="9">
        <f>IFERROR(SUMIFS(Zahlungen!$D:$D,Zahlungen!$B:$B,$A652),0)</f>
        <v/>
      </c>
      <c r="L652" s="9">
        <f>MAX(J652-K652,0)</f>
        <v/>
      </c>
      <c r="N652" s="9">
        <f>IF(M652&gt;0,ROUND(L652*M652/12,2),0)</f>
        <v/>
      </c>
      <c r="O652">
        <f>IF(L652=0,"Bezahlt",IF(K652&gt;0,"Teilbezahlt","Offen"))</f>
        <v/>
      </c>
      <c r="P652" s="13">
        <f>F652-TODAY()</f>
        <v/>
      </c>
      <c r="Q652">
        <f>IF(L652&gt;0,IF(P652&lt;0,"Ja","Nein"),"Nein")</f>
        <v/>
      </c>
    </row>
    <row r="653">
      <c r="I653" s="9">
        <f>ROUND(G653*H653,2)</f>
        <v/>
      </c>
      <c r="J653" s="9">
        <f>G653+I653</f>
        <v/>
      </c>
      <c r="K653" s="9">
        <f>IFERROR(SUMIFS(Zahlungen!$D:$D,Zahlungen!$B:$B,$A653),0)</f>
        <v/>
      </c>
      <c r="L653" s="9">
        <f>MAX(J653-K653,0)</f>
        <v/>
      </c>
      <c r="N653" s="9">
        <f>IF(M653&gt;0,ROUND(L653*M653/12,2),0)</f>
        <v/>
      </c>
      <c r="O653">
        <f>IF(L653=0,"Bezahlt",IF(K653&gt;0,"Teilbezahlt","Offen"))</f>
        <v/>
      </c>
      <c r="P653" s="13">
        <f>F653-TODAY()</f>
        <v/>
      </c>
      <c r="Q653">
        <f>IF(L653&gt;0,IF(P653&lt;0,"Ja","Nein"),"Nein")</f>
        <v/>
      </c>
    </row>
    <row r="654">
      <c r="I654" s="9">
        <f>ROUND(G654*H654,2)</f>
        <v/>
      </c>
      <c r="J654" s="9">
        <f>G654+I654</f>
        <v/>
      </c>
      <c r="K654" s="9">
        <f>IFERROR(SUMIFS(Zahlungen!$D:$D,Zahlungen!$B:$B,$A654),0)</f>
        <v/>
      </c>
      <c r="L654" s="9">
        <f>MAX(J654-K654,0)</f>
        <v/>
      </c>
      <c r="N654" s="9">
        <f>IF(M654&gt;0,ROUND(L654*M654/12,2),0)</f>
        <v/>
      </c>
      <c r="O654">
        <f>IF(L654=0,"Bezahlt",IF(K654&gt;0,"Teilbezahlt","Offen"))</f>
        <v/>
      </c>
      <c r="P654" s="13">
        <f>F654-TODAY()</f>
        <v/>
      </c>
      <c r="Q654">
        <f>IF(L654&gt;0,IF(P654&lt;0,"Ja","Nein"),"Nein")</f>
        <v/>
      </c>
    </row>
    <row r="655">
      <c r="I655" s="9">
        <f>ROUND(G655*H655,2)</f>
        <v/>
      </c>
      <c r="J655" s="9">
        <f>G655+I655</f>
        <v/>
      </c>
      <c r="K655" s="9">
        <f>IFERROR(SUMIFS(Zahlungen!$D:$D,Zahlungen!$B:$B,$A655),0)</f>
        <v/>
      </c>
      <c r="L655" s="9">
        <f>MAX(J655-K655,0)</f>
        <v/>
      </c>
      <c r="N655" s="9">
        <f>IF(M655&gt;0,ROUND(L655*M655/12,2),0)</f>
        <v/>
      </c>
      <c r="O655">
        <f>IF(L655=0,"Bezahlt",IF(K655&gt;0,"Teilbezahlt","Offen"))</f>
        <v/>
      </c>
      <c r="P655" s="13">
        <f>F655-TODAY()</f>
        <v/>
      </c>
      <c r="Q655">
        <f>IF(L655&gt;0,IF(P655&lt;0,"Ja","Nein"),"Nein")</f>
        <v/>
      </c>
    </row>
    <row r="656">
      <c r="I656" s="9">
        <f>ROUND(G656*H656,2)</f>
        <v/>
      </c>
      <c r="J656" s="9">
        <f>G656+I656</f>
        <v/>
      </c>
      <c r="K656" s="9">
        <f>IFERROR(SUMIFS(Zahlungen!$D:$D,Zahlungen!$B:$B,$A656),0)</f>
        <v/>
      </c>
      <c r="L656" s="9">
        <f>MAX(J656-K656,0)</f>
        <v/>
      </c>
      <c r="N656" s="9">
        <f>IF(M656&gt;0,ROUND(L656*M656/12,2),0)</f>
        <v/>
      </c>
      <c r="O656">
        <f>IF(L656=0,"Bezahlt",IF(K656&gt;0,"Teilbezahlt","Offen"))</f>
        <v/>
      </c>
      <c r="P656" s="13">
        <f>F656-TODAY()</f>
        <v/>
      </c>
      <c r="Q656">
        <f>IF(L656&gt;0,IF(P656&lt;0,"Ja","Nein"),"Nein")</f>
        <v/>
      </c>
    </row>
    <row r="657">
      <c r="I657" s="9">
        <f>ROUND(G657*H657,2)</f>
        <v/>
      </c>
      <c r="J657" s="9">
        <f>G657+I657</f>
        <v/>
      </c>
      <c r="K657" s="9">
        <f>IFERROR(SUMIFS(Zahlungen!$D:$D,Zahlungen!$B:$B,$A657),0)</f>
        <v/>
      </c>
      <c r="L657" s="9">
        <f>MAX(J657-K657,0)</f>
        <v/>
      </c>
      <c r="N657" s="9">
        <f>IF(M657&gt;0,ROUND(L657*M657/12,2),0)</f>
        <v/>
      </c>
      <c r="O657">
        <f>IF(L657=0,"Bezahlt",IF(K657&gt;0,"Teilbezahlt","Offen"))</f>
        <v/>
      </c>
      <c r="P657" s="13">
        <f>F657-TODAY()</f>
        <v/>
      </c>
      <c r="Q657">
        <f>IF(L657&gt;0,IF(P657&lt;0,"Ja","Nein"),"Nein")</f>
        <v/>
      </c>
    </row>
    <row r="658">
      <c r="I658" s="9">
        <f>ROUND(G658*H658,2)</f>
        <v/>
      </c>
      <c r="J658" s="9">
        <f>G658+I658</f>
        <v/>
      </c>
      <c r="K658" s="9">
        <f>IFERROR(SUMIFS(Zahlungen!$D:$D,Zahlungen!$B:$B,$A658),0)</f>
        <v/>
      </c>
      <c r="L658" s="9">
        <f>MAX(J658-K658,0)</f>
        <v/>
      </c>
      <c r="N658" s="9">
        <f>IF(M658&gt;0,ROUND(L658*M658/12,2),0)</f>
        <v/>
      </c>
      <c r="O658">
        <f>IF(L658=0,"Bezahlt",IF(K658&gt;0,"Teilbezahlt","Offen"))</f>
        <v/>
      </c>
      <c r="P658" s="13">
        <f>F658-TODAY()</f>
        <v/>
      </c>
      <c r="Q658">
        <f>IF(L658&gt;0,IF(P658&lt;0,"Ja","Nein"),"Nein")</f>
        <v/>
      </c>
    </row>
    <row r="659">
      <c r="I659" s="9">
        <f>ROUND(G659*H659,2)</f>
        <v/>
      </c>
      <c r="J659" s="9">
        <f>G659+I659</f>
        <v/>
      </c>
      <c r="K659" s="9">
        <f>IFERROR(SUMIFS(Zahlungen!$D:$D,Zahlungen!$B:$B,$A659),0)</f>
        <v/>
      </c>
      <c r="L659" s="9">
        <f>MAX(J659-K659,0)</f>
        <v/>
      </c>
      <c r="N659" s="9">
        <f>IF(M659&gt;0,ROUND(L659*M659/12,2),0)</f>
        <v/>
      </c>
      <c r="O659">
        <f>IF(L659=0,"Bezahlt",IF(K659&gt;0,"Teilbezahlt","Offen"))</f>
        <v/>
      </c>
      <c r="P659" s="13">
        <f>F659-TODAY()</f>
        <v/>
      </c>
      <c r="Q659">
        <f>IF(L659&gt;0,IF(P659&lt;0,"Ja","Nein"),"Nein")</f>
        <v/>
      </c>
    </row>
    <row r="660">
      <c r="I660" s="9">
        <f>ROUND(G660*H660,2)</f>
        <v/>
      </c>
      <c r="J660" s="9">
        <f>G660+I660</f>
        <v/>
      </c>
      <c r="K660" s="9">
        <f>IFERROR(SUMIFS(Zahlungen!$D:$D,Zahlungen!$B:$B,$A660),0)</f>
        <v/>
      </c>
      <c r="L660" s="9">
        <f>MAX(J660-K660,0)</f>
        <v/>
      </c>
      <c r="N660" s="9">
        <f>IF(M660&gt;0,ROUND(L660*M660/12,2),0)</f>
        <v/>
      </c>
      <c r="O660">
        <f>IF(L660=0,"Bezahlt",IF(K660&gt;0,"Teilbezahlt","Offen"))</f>
        <v/>
      </c>
      <c r="P660" s="13">
        <f>F660-TODAY()</f>
        <v/>
      </c>
      <c r="Q660">
        <f>IF(L660&gt;0,IF(P660&lt;0,"Ja","Nein"),"Nein")</f>
        <v/>
      </c>
    </row>
    <row r="661">
      <c r="I661" s="9">
        <f>ROUND(G661*H661,2)</f>
        <v/>
      </c>
      <c r="J661" s="9">
        <f>G661+I661</f>
        <v/>
      </c>
      <c r="K661" s="9">
        <f>IFERROR(SUMIFS(Zahlungen!$D:$D,Zahlungen!$B:$B,$A661),0)</f>
        <v/>
      </c>
      <c r="L661" s="9">
        <f>MAX(J661-K661,0)</f>
        <v/>
      </c>
      <c r="N661" s="9">
        <f>IF(M661&gt;0,ROUND(L661*M661/12,2),0)</f>
        <v/>
      </c>
      <c r="O661">
        <f>IF(L661=0,"Bezahlt",IF(K661&gt;0,"Teilbezahlt","Offen"))</f>
        <v/>
      </c>
      <c r="P661" s="13">
        <f>F661-TODAY()</f>
        <v/>
      </c>
      <c r="Q661">
        <f>IF(L661&gt;0,IF(P661&lt;0,"Ja","Nein"),"Nein")</f>
        <v/>
      </c>
    </row>
    <row r="662">
      <c r="I662" s="9">
        <f>ROUND(G662*H662,2)</f>
        <v/>
      </c>
      <c r="J662" s="9">
        <f>G662+I662</f>
        <v/>
      </c>
      <c r="K662" s="9">
        <f>IFERROR(SUMIFS(Zahlungen!$D:$D,Zahlungen!$B:$B,$A662),0)</f>
        <v/>
      </c>
      <c r="L662" s="9">
        <f>MAX(J662-K662,0)</f>
        <v/>
      </c>
      <c r="N662" s="9">
        <f>IF(M662&gt;0,ROUND(L662*M662/12,2),0)</f>
        <v/>
      </c>
      <c r="O662">
        <f>IF(L662=0,"Bezahlt",IF(K662&gt;0,"Teilbezahlt","Offen"))</f>
        <v/>
      </c>
      <c r="P662" s="13">
        <f>F662-TODAY()</f>
        <v/>
      </c>
      <c r="Q662">
        <f>IF(L662&gt;0,IF(P662&lt;0,"Ja","Nein"),"Nein")</f>
        <v/>
      </c>
    </row>
    <row r="663">
      <c r="I663" s="9">
        <f>ROUND(G663*H663,2)</f>
        <v/>
      </c>
      <c r="J663" s="9">
        <f>G663+I663</f>
        <v/>
      </c>
      <c r="K663" s="9">
        <f>IFERROR(SUMIFS(Zahlungen!$D:$D,Zahlungen!$B:$B,$A663),0)</f>
        <v/>
      </c>
      <c r="L663" s="9">
        <f>MAX(J663-K663,0)</f>
        <v/>
      </c>
      <c r="N663" s="9">
        <f>IF(M663&gt;0,ROUND(L663*M663/12,2),0)</f>
        <v/>
      </c>
      <c r="O663">
        <f>IF(L663=0,"Bezahlt",IF(K663&gt;0,"Teilbezahlt","Offen"))</f>
        <v/>
      </c>
      <c r="P663" s="13">
        <f>F663-TODAY()</f>
        <v/>
      </c>
      <c r="Q663">
        <f>IF(L663&gt;0,IF(P663&lt;0,"Ja","Nein"),"Nein")</f>
        <v/>
      </c>
    </row>
    <row r="664">
      <c r="I664" s="9">
        <f>ROUND(G664*H664,2)</f>
        <v/>
      </c>
      <c r="J664" s="9">
        <f>G664+I664</f>
        <v/>
      </c>
      <c r="K664" s="9">
        <f>IFERROR(SUMIFS(Zahlungen!$D:$D,Zahlungen!$B:$B,$A664),0)</f>
        <v/>
      </c>
      <c r="L664" s="9">
        <f>MAX(J664-K664,0)</f>
        <v/>
      </c>
      <c r="N664" s="9">
        <f>IF(M664&gt;0,ROUND(L664*M664/12,2),0)</f>
        <v/>
      </c>
      <c r="O664">
        <f>IF(L664=0,"Bezahlt",IF(K664&gt;0,"Teilbezahlt","Offen"))</f>
        <v/>
      </c>
      <c r="P664" s="13">
        <f>F664-TODAY()</f>
        <v/>
      </c>
      <c r="Q664">
        <f>IF(L664&gt;0,IF(P664&lt;0,"Ja","Nein"),"Nein")</f>
        <v/>
      </c>
    </row>
    <row r="665">
      <c r="I665" s="9">
        <f>ROUND(G665*H665,2)</f>
        <v/>
      </c>
      <c r="J665" s="9">
        <f>G665+I665</f>
        <v/>
      </c>
      <c r="K665" s="9">
        <f>IFERROR(SUMIFS(Zahlungen!$D:$D,Zahlungen!$B:$B,$A665),0)</f>
        <v/>
      </c>
      <c r="L665" s="9">
        <f>MAX(J665-K665,0)</f>
        <v/>
      </c>
      <c r="N665" s="9">
        <f>IF(M665&gt;0,ROUND(L665*M665/12,2),0)</f>
        <v/>
      </c>
      <c r="O665">
        <f>IF(L665=0,"Bezahlt",IF(K665&gt;0,"Teilbezahlt","Offen"))</f>
        <v/>
      </c>
      <c r="P665" s="13">
        <f>F665-TODAY()</f>
        <v/>
      </c>
      <c r="Q665">
        <f>IF(L665&gt;0,IF(P665&lt;0,"Ja","Nein"),"Nein")</f>
        <v/>
      </c>
    </row>
    <row r="666">
      <c r="I666" s="9">
        <f>ROUND(G666*H666,2)</f>
        <v/>
      </c>
      <c r="J666" s="9">
        <f>G666+I666</f>
        <v/>
      </c>
      <c r="K666" s="9">
        <f>IFERROR(SUMIFS(Zahlungen!$D:$D,Zahlungen!$B:$B,$A666),0)</f>
        <v/>
      </c>
      <c r="L666" s="9">
        <f>MAX(J666-K666,0)</f>
        <v/>
      </c>
      <c r="N666" s="9">
        <f>IF(M666&gt;0,ROUND(L666*M666/12,2),0)</f>
        <v/>
      </c>
      <c r="O666">
        <f>IF(L666=0,"Bezahlt",IF(K666&gt;0,"Teilbezahlt","Offen"))</f>
        <v/>
      </c>
      <c r="P666" s="13">
        <f>F666-TODAY()</f>
        <v/>
      </c>
      <c r="Q666">
        <f>IF(L666&gt;0,IF(P666&lt;0,"Ja","Nein"),"Nein")</f>
        <v/>
      </c>
    </row>
    <row r="667">
      <c r="I667" s="9">
        <f>ROUND(G667*H667,2)</f>
        <v/>
      </c>
      <c r="J667" s="9">
        <f>G667+I667</f>
        <v/>
      </c>
      <c r="K667" s="9">
        <f>IFERROR(SUMIFS(Zahlungen!$D:$D,Zahlungen!$B:$B,$A667),0)</f>
        <v/>
      </c>
      <c r="L667" s="9">
        <f>MAX(J667-K667,0)</f>
        <v/>
      </c>
      <c r="N667" s="9">
        <f>IF(M667&gt;0,ROUND(L667*M667/12,2),0)</f>
        <v/>
      </c>
      <c r="O667">
        <f>IF(L667=0,"Bezahlt",IF(K667&gt;0,"Teilbezahlt","Offen"))</f>
        <v/>
      </c>
      <c r="P667" s="13">
        <f>F667-TODAY()</f>
        <v/>
      </c>
      <c r="Q667">
        <f>IF(L667&gt;0,IF(P667&lt;0,"Ja","Nein"),"Nein")</f>
        <v/>
      </c>
    </row>
    <row r="668">
      <c r="I668" s="9">
        <f>ROUND(G668*H668,2)</f>
        <v/>
      </c>
      <c r="J668" s="9">
        <f>G668+I668</f>
        <v/>
      </c>
      <c r="K668" s="9">
        <f>IFERROR(SUMIFS(Zahlungen!$D:$D,Zahlungen!$B:$B,$A668),0)</f>
        <v/>
      </c>
      <c r="L668" s="9">
        <f>MAX(J668-K668,0)</f>
        <v/>
      </c>
      <c r="N668" s="9">
        <f>IF(M668&gt;0,ROUND(L668*M668/12,2),0)</f>
        <v/>
      </c>
      <c r="O668">
        <f>IF(L668=0,"Bezahlt",IF(K668&gt;0,"Teilbezahlt","Offen"))</f>
        <v/>
      </c>
      <c r="P668" s="13">
        <f>F668-TODAY()</f>
        <v/>
      </c>
      <c r="Q668">
        <f>IF(L668&gt;0,IF(P668&lt;0,"Ja","Nein"),"Nein")</f>
        <v/>
      </c>
    </row>
    <row r="669">
      <c r="I669" s="9">
        <f>ROUND(G669*H669,2)</f>
        <v/>
      </c>
      <c r="J669" s="9">
        <f>G669+I669</f>
        <v/>
      </c>
      <c r="K669" s="9">
        <f>IFERROR(SUMIFS(Zahlungen!$D:$D,Zahlungen!$B:$B,$A669),0)</f>
        <v/>
      </c>
      <c r="L669" s="9">
        <f>MAX(J669-K669,0)</f>
        <v/>
      </c>
      <c r="N669" s="9">
        <f>IF(M669&gt;0,ROUND(L669*M669/12,2),0)</f>
        <v/>
      </c>
      <c r="O669">
        <f>IF(L669=0,"Bezahlt",IF(K669&gt;0,"Teilbezahlt","Offen"))</f>
        <v/>
      </c>
      <c r="P669" s="13">
        <f>F669-TODAY()</f>
        <v/>
      </c>
      <c r="Q669">
        <f>IF(L669&gt;0,IF(P669&lt;0,"Ja","Nein"),"Nein")</f>
        <v/>
      </c>
    </row>
    <row r="670">
      <c r="I670" s="9">
        <f>ROUND(G670*H670,2)</f>
        <v/>
      </c>
      <c r="J670" s="9">
        <f>G670+I670</f>
        <v/>
      </c>
      <c r="K670" s="9">
        <f>IFERROR(SUMIFS(Zahlungen!$D:$D,Zahlungen!$B:$B,$A670),0)</f>
        <v/>
      </c>
      <c r="L670" s="9">
        <f>MAX(J670-K670,0)</f>
        <v/>
      </c>
      <c r="N670" s="9">
        <f>IF(M670&gt;0,ROUND(L670*M670/12,2),0)</f>
        <v/>
      </c>
      <c r="O670">
        <f>IF(L670=0,"Bezahlt",IF(K670&gt;0,"Teilbezahlt","Offen"))</f>
        <v/>
      </c>
      <c r="P670" s="13">
        <f>F670-TODAY()</f>
        <v/>
      </c>
      <c r="Q670">
        <f>IF(L670&gt;0,IF(P670&lt;0,"Ja","Nein"),"Nein")</f>
        <v/>
      </c>
    </row>
    <row r="671">
      <c r="I671" s="9">
        <f>ROUND(G671*H671,2)</f>
        <v/>
      </c>
      <c r="J671" s="9">
        <f>G671+I671</f>
        <v/>
      </c>
      <c r="K671" s="9">
        <f>IFERROR(SUMIFS(Zahlungen!$D:$D,Zahlungen!$B:$B,$A671),0)</f>
        <v/>
      </c>
      <c r="L671" s="9">
        <f>MAX(J671-K671,0)</f>
        <v/>
      </c>
      <c r="N671" s="9">
        <f>IF(M671&gt;0,ROUND(L671*M671/12,2),0)</f>
        <v/>
      </c>
      <c r="O671">
        <f>IF(L671=0,"Bezahlt",IF(K671&gt;0,"Teilbezahlt","Offen"))</f>
        <v/>
      </c>
      <c r="P671" s="13">
        <f>F671-TODAY()</f>
        <v/>
      </c>
      <c r="Q671">
        <f>IF(L671&gt;0,IF(P671&lt;0,"Ja","Nein"),"Nein")</f>
        <v/>
      </c>
    </row>
    <row r="672">
      <c r="I672" s="9">
        <f>ROUND(G672*H672,2)</f>
        <v/>
      </c>
      <c r="J672" s="9">
        <f>G672+I672</f>
        <v/>
      </c>
      <c r="K672" s="9">
        <f>IFERROR(SUMIFS(Zahlungen!$D:$D,Zahlungen!$B:$B,$A672),0)</f>
        <v/>
      </c>
      <c r="L672" s="9">
        <f>MAX(J672-K672,0)</f>
        <v/>
      </c>
      <c r="N672" s="9">
        <f>IF(M672&gt;0,ROUND(L672*M672/12,2),0)</f>
        <v/>
      </c>
      <c r="O672">
        <f>IF(L672=0,"Bezahlt",IF(K672&gt;0,"Teilbezahlt","Offen"))</f>
        <v/>
      </c>
      <c r="P672" s="13">
        <f>F672-TODAY()</f>
        <v/>
      </c>
      <c r="Q672">
        <f>IF(L672&gt;0,IF(P672&lt;0,"Ja","Nein"),"Nein")</f>
        <v/>
      </c>
    </row>
    <row r="673">
      <c r="I673" s="9">
        <f>ROUND(G673*H673,2)</f>
        <v/>
      </c>
      <c r="J673" s="9">
        <f>G673+I673</f>
        <v/>
      </c>
      <c r="K673" s="9">
        <f>IFERROR(SUMIFS(Zahlungen!$D:$D,Zahlungen!$B:$B,$A673),0)</f>
        <v/>
      </c>
      <c r="L673" s="9">
        <f>MAX(J673-K673,0)</f>
        <v/>
      </c>
      <c r="N673" s="9">
        <f>IF(M673&gt;0,ROUND(L673*M673/12,2),0)</f>
        <v/>
      </c>
      <c r="O673">
        <f>IF(L673=0,"Bezahlt",IF(K673&gt;0,"Teilbezahlt","Offen"))</f>
        <v/>
      </c>
      <c r="P673" s="13">
        <f>F673-TODAY()</f>
        <v/>
      </c>
      <c r="Q673">
        <f>IF(L673&gt;0,IF(P673&lt;0,"Ja","Nein"),"Nein")</f>
        <v/>
      </c>
    </row>
    <row r="674">
      <c r="I674" s="9">
        <f>ROUND(G674*H674,2)</f>
        <v/>
      </c>
      <c r="J674" s="9">
        <f>G674+I674</f>
        <v/>
      </c>
      <c r="K674" s="9">
        <f>IFERROR(SUMIFS(Zahlungen!$D:$D,Zahlungen!$B:$B,$A674),0)</f>
        <v/>
      </c>
      <c r="L674" s="9">
        <f>MAX(J674-K674,0)</f>
        <v/>
      </c>
      <c r="N674" s="9">
        <f>IF(M674&gt;0,ROUND(L674*M674/12,2),0)</f>
        <v/>
      </c>
      <c r="O674">
        <f>IF(L674=0,"Bezahlt",IF(K674&gt;0,"Teilbezahlt","Offen"))</f>
        <v/>
      </c>
      <c r="P674" s="13">
        <f>F674-TODAY()</f>
        <v/>
      </c>
      <c r="Q674">
        <f>IF(L674&gt;0,IF(P674&lt;0,"Ja","Nein"),"Nein")</f>
        <v/>
      </c>
    </row>
    <row r="675">
      <c r="I675" s="9">
        <f>ROUND(G675*H675,2)</f>
        <v/>
      </c>
      <c r="J675" s="9">
        <f>G675+I675</f>
        <v/>
      </c>
      <c r="K675" s="9">
        <f>IFERROR(SUMIFS(Zahlungen!$D:$D,Zahlungen!$B:$B,$A675),0)</f>
        <v/>
      </c>
      <c r="L675" s="9">
        <f>MAX(J675-K675,0)</f>
        <v/>
      </c>
      <c r="N675" s="9">
        <f>IF(M675&gt;0,ROUND(L675*M675/12,2),0)</f>
        <v/>
      </c>
      <c r="O675">
        <f>IF(L675=0,"Bezahlt",IF(K675&gt;0,"Teilbezahlt","Offen"))</f>
        <v/>
      </c>
      <c r="P675" s="13">
        <f>F675-TODAY()</f>
        <v/>
      </c>
      <c r="Q675">
        <f>IF(L675&gt;0,IF(P675&lt;0,"Ja","Nein"),"Nein")</f>
        <v/>
      </c>
    </row>
    <row r="676">
      <c r="I676" s="9">
        <f>ROUND(G676*H676,2)</f>
        <v/>
      </c>
      <c r="J676" s="9">
        <f>G676+I676</f>
        <v/>
      </c>
      <c r="K676" s="9">
        <f>IFERROR(SUMIFS(Zahlungen!$D:$D,Zahlungen!$B:$B,$A676),0)</f>
        <v/>
      </c>
      <c r="L676" s="9">
        <f>MAX(J676-K676,0)</f>
        <v/>
      </c>
      <c r="N676" s="9">
        <f>IF(M676&gt;0,ROUND(L676*M676/12,2),0)</f>
        <v/>
      </c>
      <c r="O676">
        <f>IF(L676=0,"Bezahlt",IF(K676&gt;0,"Teilbezahlt","Offen"))</f>
        <v/>
      </c>
      <c r="P676" s="13">
        <f>F676-TODAY()</f>
        <v/>
      </c>
      <c r="Q676">
        <f>IF(L676&gt;0,IF(P676&lt;0,"Ja","Nein"),"Nein")</f>
        <v/>
      </c>
    </row>
    <row r="677">
      <c r="I677" s="9">
        <f>ROUND(G677*H677,2)</f>
        <v/>
      </c>
      <c r="J677" s="9">
        <f>G677+I677</f>
        <v/>
      </c>
      <c r="K677" s="9">
        <f>IFERROR(SUMIFS(Zahlungen!$D:$D,Zahlungen!$B:$B,$A677),0)</f>
        <v/>
      </c>
      <c r="L677" s="9">
        <f>MAX(J677-K677,0)</f>
        <v/>
      </c>
      <c r="N677" s="9">
        <f>IF(M677&gt;0,ROUND(L677*M677/12,2),0)</f>
        <v/>
      </c>
      <c r="O677">
        <f>IF(L677=0,"Bezahlt",IF(K677&gt;0,"Teilbezahlt","Offen"))</f>
        <v/>
      </c>
      <c r="P677" s="13">
        <f>F677-TODAY()</f>
        <v/>
      </c>
      <c r="Q677">
        <f>IF(L677&gt;0,IF(P677&lt;0,"Ja","Nein"),"Nein")</f>
        <v/>
      </c>
    </row>
    <row r="678">
      <c r="I678" s="9">
        <f>ROUND(G678*H678,2)</f>
        <v/>
      </c>
      <c r="J678" s="9">
        <f>G678+I678</f>
        <v/>
      </c>
      <c r="K678" s="9">
        <f>IFERROR(SUMIFS(Zahlungen!$D:$D,Zahlungen!$B:$B,$A678),0)</f>
        <v/>
      </c>
      <c r="L678" s="9">
        <f>MAX(J678-K678,0)</f>
        <v/>
      </c>
      <c r="N678" s="9">
        <f>IF(M678&gt;0,ROUND(L678*M678/12,2),0)</f>
        <v/>
      </c>
      <c r="O678">
        <f>IF(L678=0,"Bezahlt",IF(K678&gt;0,"Teilbezahlt","Offen"))</f>
        <v/>
      </c>
      <c r="P678" s="13">
        <f>F678-TODAY()</f>
        <v/>
      </c>
      <c r="Q678">
        <f>IF(L678&gt;0,IF(P678&lt;0,"Ja","Nein"),"Nein")</f>
        <v/>
      </c>
    </row>
    <row r="679">
      <c r="I679" s="9">
        <f>ROUND(G679*H679,2)</f>
        <v/>
      </c>
      <c r="J679" s="9">
        <f>G679+I679</f>
        <v/>
      </c>
      <c r="K679" s="9">
        <f>IFERROR(SUMIFS(Zahlungen!$D:$D,Zahlungen!$B:$B,$A679),0)</f>
        <v/>
      </c>
      <c r="L679" s="9">
        <f>MAX(J679-K679,0)</f>
        <v/>
      </c>
      <c r="N679" s="9">
        <f>IF(M679&gt;0,ROUND(L679*M679/12,2),0)</f>
        <v/>
      </c>
      <c r="O679">
        <f>IF(L679=0,"Bezahlt",IF(K679&gt;0,"Teilbezahlt","Offen"))</f>
        <v/>
      </c>
      <c r="P679" s="13">
        <f>F679-TODAY()</f>
        <v/>
      </c>
      <c r="Q679">
        <f>IF(L679&gt;0,IF(P679&lt;0,"Ja","Nein"),"Nein")</f>
        <v/>
      </c>
    </row>
    <row r="680">
      <c r="I680" s="9">
        <f>ROUND(G680*H680,2)</f>
        <v/>
      </c>
      <c r="J680" s="9">
        <f>G680+I680</f>
        <v/>
      </c>
      <c r="K680" s="9">
        <f>IFERROR(SUMIFS(Zahlungen!$D:$D,Zahlungen!$B:$B,$A680),0)</f>
        <v/>
      </c>
      <c r="L680" s="9">
        <f>MAX(J680-K680,0)</f>
        <v/>
      </c>
      <c r="N680" s="9">
        <f>IF(M680&gt;0,ROUND(L680*M680/12,2),0)</f>
        <v/>
      </c>
      <c r="O680">
        <f>IF(L680=0,"Bezahlt",IF(K680&gt;0,"Teilbezahlt","Offen"))</f>
        <v/>
      </c>
      <c r="P680" s="13">
        <f>F680-TODAY()</f>
        <v/>
      </c>
      <c r="Q680">
        <f>IF(L680&gt;0,IF(P680&lt;0,"Ja","Nein"),"Nein")</f>
        <v/>
      </c>
    </row>
    <row r="681">
      <c r="I681" s="9">
        <f>ROUND(G681*H681,2)</f>
        <v/>
      </c>
      <c r="J681" s="9">
        <f>G681+I681</f>
        <v/>
      </c>
      <c r="K681" s="9">
        <f>IFERROR(SUMIFS(Zahlungen!$D:$D,Zahlungen!$B:$B,$A681),0)</f>
        <v/>
      </c>
      <c r="L681" s="9">
        <f>MAX(J681-K681,0)</f>
        <v/>
      </c>
      <c r="N681" s="9">
        <f>IF(M681&gt;0,ROUND(L681*M681/12,2),0)</f>
        <v/>
      </c>
      <c r="O681">
        <f>IF(L681=0,"Bezahlt",IF(K681&gt;0,"Teilbezahlt","Offen"))</f>
        <v/>
      </c>
      <c r="P681" s="13">
        <f>F681-TODAY()</f>
        <v/>
      </c>
      <c r="Q681">
        <f>IF(L681&gt;0,IF(P681&lt;0,"Ja","Nein"),"Nein")</f>
        <v/>
      </c>
    </row>
    <row r="682">
      <c r="I682" s="9">
        <f>ROUND(G682*H682,2)</f>
        <v/>
      </c>
      <c r="J682" s="9">
        <f>G682+I682</f>
        <v/>
      </c>
      <c r="K682" s="9">
        <f>IFERROR(SUMIFS(Zahlungen!$D:$D,Zahlungen!$B:$B,$A682),0)</f>
        <v/>
      </c>
      <c r="L682" s="9">
        <f>MAX(J682-K682,0)</f>
        <v/>
      </c>
      <c r="N682" s="9">
        <f>IF(M682&gt;0,ROUND(L682*M682/12,2),0)</f>
        <v/>
      </c>
      <c r="O682">
        <f>IF(L682=0,"Bezahlt",IF(K682&gt;0,"Teilbezahlt","Offen"))</f>
        <v/>
      </c>
      <c r="P682" s="13">
        <f>F682-TODAY()</f>
        <v/>
      </c>
      <c r="Q682">
        <f>IF(L682&gt;0,IF(P682&lt;0,"Ja","Nein"),"Nein")</f>
        <v/>
      </c>
    </row>
    <row r="683">
      <c r="I683" s="9">
        <f>ROUND(G683*H683,2)</f>
        <v/>
      </c>
      <c r="J683" s="9">
        <f>G683+I683</f>
        <v/>
      </c>
      <c r="K683" s="9">
        <f>IFERROR(SUMIFS(Zahlungen!$D:$D,Zahlungen!$B:$B,$A683),0)</f>
        <v/>
      </c>
      <c r="L683" s="9">
        <f>MAX(J683-K683,0)</f>
        <v/>
      </c>
      <c r="N683" s="9">
        <f>IF(M683&gt;0,ROUND(L683*M683/12,2),0)</f>
        <v/>
      </c>
      <c r="O683">
        <f>IF(L683=0,"Bezahlt",IF(K683&gt;0,"Teilbezahlt","Offen"))</f>
        <v/>
      </c>
      <c r="P683" s="13">
        <f>F683-TODAY()</f>
        <v/>
      </c>
      <c r="Q683">
        <f>IF(L683&gt;0,IF(P683&lt;0,"Ja","Nein"),"Nein")</f>
        <v/>
      </c>
    </row>
    <row r="684">
      <c r="I684" s="9">
        <f>ROUND(G684*H684,2)</f>
        <v/>
      </c>
      <c r="J684" s="9">
        <f>G684+I684</f>
        <v/>
      </c>
      <c r="K684" s="9">
        <f>IFERROR(SUMIFS(Zahlungen!$D:$D,Zahlungen!$B:$B,$A684),0)</f>
        <v/>
      </c>
      <c r="L684" s="9">
        <f>MAX(J684-K684,0)</f>
        <v/>
      </c>
      <c r="N684" s="9">
        <f>IF(M684&gt;0,ROUND(L684*M684/12,2),0)</f>
        <v/>
      </c>
      <c r="O684">
        <f>IF(L684=0,"Bezahlt",IF(K684&gt;0,"Teilbezahlt","Offen"))</f>
        <v/>
      </c>
      <c r="P684" s="13">
        <f>F684-TODAY()</f>
        <v/>
      </c>
      <c r="Q684">
        <f>IF(L684&gt;0,IF(P684&lt;0,"Ja","Nein"),"Nein")</f>
        <v/>
      </c>
    </row>
    <row r="685">
      <c r="I685" s="9">
        <f>ROUND(G685*H685,2)</f>
        <v/>
      </c>
      <c r="J685" s="9">
        <f>G685+I685</f>
        <v/>
      </c>
      <c r="K685" s="9">
        <f>IFERROR(SUMIFS(Zahlungen!$D:$D,Zahlungen!$B:$B,$A685),0)</f>
        <v/>
      </c>
      <c r="L685" s="9">
        <f>MAX(J685-K685,0)</f>
        <v/>
      </c>
      <c r="N685" s="9">
        <f>IF(M685&gt;0,ROUND(L685*M685/12,2),0)</f>
        <v/>
      </c>
      <c r="O685">
        <f>IF(L685=0,"Bezahlt",IF(K685&gt;0,"Teilbezahlt","Offen"))</f>
        <v/>
      </c>
      <c r="P685" s="13">
        <f>F685-TODAY()</f>
        <v/>
      </c>
      <c r="Q685">
        <f>IF(L685&gt;0,IF(P685&lt;0,"Ja","Nein"),"Nein")</f>
        <v/>
      </c>
    </row>
    <row r="686">
      <c r="I686" s="9">
        <f>ROUND(G686*H686,2)</f>
        <v/>
      </c>
      <c r="J686" s="9">
        <f>G686+I686</f>
        <v/>
      </c>
      <c r="K686" s="9">
        <f>IFERROR(SUMIFS(Zahlungen!$D:$D,Zahlungen!$B:$B,$A686),0)</f>
        <v/>
      </c>
      <c r="L686" s="9">
        <f>MAX(J686-K686,0)</f>
        <v/>
      </c>
      <c r="N686" s="9">
        <f>IF(M686&gt;0,ROUND(L686*M686/12,2),0)</f>
        <v/>
      </c>
      <c r="O686">
        <f>IF(L686=0,"Bezahlt",IF(K686&gt;0,"Teilbezahlt","Offen"))</f>
        <v/>
      </c>
      <c r="P686" s="13">
        <f>F686-TODAY()</f>
        <v/>
      </c>
      <c r="Q686">
        <f>IF(L686&gt;0,IF(P686&lt;0,"Ja","Nein"),"Nein")</f>
        <v/>
      </c>
    </row>
    <row r="687">
      <c r="I687" s="9">
        <f>ROUND(G687*H687,2)</f>
        <v/>
      </c>
      <c r="J687" s="9">
        <f>G687+I687</f>
        <v/>
      </c>
      <c r="K687" s="9">
        <f>IFERROR(SUMIFS(Zahlungen!$D:$D,Zahlungen!$B:$B,$A687),0)</f>
        <v/>
      </c>
      <c r="L687" s="9">
        <f>MAX(J687-K687,0)</f>
        <v/>
      </c>
      <c r="N687" s="9">
        <f>IF(M687&gt;0,ROUND(L687*M687/12,2),0)</f>
        <v/>
      </c>
      <c r="O687">
        <f>IF(L687=0,"Bezahlt",IF(K687&gt;0,"Teilbezahlt","Offen"))</f>
        <v/>
      </c>
      <c r="P687" s="13">
        <f>F687-TODAY()</f>
        <v/>
      </c>
      <c r="Q687">
        <f>IF(L687&gt;0,IF(P687&lt;0,"Ja","Nein"),"Nein")</f>
        <v/>
      </c>
    </row>
    <row r="688">
      <c r="I688" s="9">
        <f>ROUND(G688*H688,2)</f>
        <v/>
      </c>
      <c r="J688" s="9">
        <f>G688+I688</f>
        <v/>
      </c>
      <c r="K688" s="9">
        <f>IFERROR(SUMIFS(Zahlungen!$D:$D,Zahlungen!$B:$B,$A688),0)</f>
        <v/>
      </c>
      <c r="L688" s="9">
        <f>MAX(J688-K688,0)</f>
        <v/>
      </c>
      <c r="N688" s="9">
        <f>IF(M688&gt;0,ROUND(L688*M688/12,2),0)</f>
        <v/>
      </c>
      <c r="O688">
        <f>IF(L688=0,"Bezahlt",IF(K688&gt;0,"Teilbezahlt","Offen"))</f>
        <v/>
      </c>
      <c r="P688" s="13">
        <f>F688-TODAY()</f>
        <v/>
      </c>
      <c r="Q688">
        <f>IF(L688&gt;0,IF(P688&lt;0,"Ja","Nein"),"Nein")</f>
        <v/>
      </c>
    </row>
    <row r="689">
      <c r="I689" s="9">
        <f>ROUND(G689*H689,2)</f>
        <v/>
      </c>
      <c r="J689" s="9">
        <f>G689+I689</f>
        <v/>
      </c>
      <c r="K689" s="9">
        <f>IFERROR(SUMIFS(Zahlungen!$D:$D,Zahlungen!$B:$B,$A689),0)</f>
        <v/>
      </c>
      <c r="L689" s="9">
        <f>MAX(J689-K689,0)</f>
        <v/>
      </c>
      <c r="N689" s="9">
        <f>IF(M689&gt;0,ROUND(L689*M689/12,2),0)</f>
        <v/>
      </c>
      <c r="O689">
        <f>IF(L689=0,"Bezahlt",IF(K689&gt;0,"Teilbezahlt","Offen"))</f>
        <v/>
      </c>
      <c r="P689" s="13">
        <f>F689-TODAY()</f>
        <v/>
      </c>
      <c r="Q689">
        <f>IF(L689&gt;0,IF(P689&lt;0,"Ja","Nein"),"Nein")</f>
        <v/>
      </c>
    </row>
    <row r="690">
      <c r="I690" s="9">
        <f>ROUND(G690*H690,2)</f>
        <v/>
      </c>
      <c r="J690" s="9">
        <f>G690+I690</f>
        <v/>
      </c>
      <c r="K690" s="9">
        <f>IFERROR(SUMIFS(Zahlungen!$D:$D,Zahlungen!$B:$B,$A690),0)</f>
        <v/>
      </c>
      <c r="L690" s="9">
        <f>MAX(J690-K690,0)</f>
        <v/>
      </c>
      <c r="N690" s="9">
        <f>IF(M690&gt;0,ROUND(L690*M690/12,2),0)</f>
        <v/>
      </c>
      <c r="O690">
        <f>IF(L690=0,"Bezahlt",IF(K690&gt;0,"Teilbezahlt","Offen"))</f>
        <v/>
      </c>
      <c r="P690" s="13">
        <f>F690-TODAY()</f>
        <v/>
      </c>
      <c r="Q690">
        <f>IF(L690&gt;0,IF(P690&lt;0,"Ja","Nein"),"Nein")</f>
        <v/>
      </c>
    </row>
    <row r="691">
      <c r="I691" s="9">
        <f>ROUND(G691*H691,2)</f>
        <v/>
      </c>
      <c r="J691" s="9">
        <f>G691+I691</f>
        <v/>
      </c>
      <c r="K691" s="9">
        <f>IFERROR(SUMIFS(Zahlungen!$D:$D,Zahlungen!$B:$B,$A691),0)</f>
        <v/>
      </c>
      <c r="L691" s="9">
        <f>MAX(J691-K691,0)</f>
        <v/>
      </c>
      <c r="N691" s="9">
        <f>IF(M691&gt;0,ROUND(L691*M691/12,2),0)</f>
        <v/>
      </c>
      <c r="O691">
        <f>IF(L691=0,"Bezahlt",IF(K691&gt;0,"Teilbezahlt","Offen"))</f>
        <v/>
      </c>
      <c r="P691" s="13">
        <f>F691-TODAY()</f>
        <v/>
      </c>
      <c r="Q691">
        <f>IF(L691&gt;0,IF(P691&lt;0,"Ja","Nein"),"Nein")</f>
        <v/>
      </c>
    </row>
    <row r="692">
      <c r="I692" s="9">
        <f>ROUND(G692*H692,2)</f>
        <v/>
      </c>
      <c r="J692" s="9">
        <f>G692+I692</f>
        <v/>
      </c>
      <c r="K692" s="9">
        <f>IFERROR(SUMIFS(Zahlungen!$D:$D,Zahlungen!$B:$B,$A692),0)</f>
        <v/>
      </c>
      <c r="L692" s="9">
        <f>MAX(J692-K692,0)</f>
        <v/>
      </c>
      <c r="N692" s="9">
        <f>IF(M692&gt;0,ROUND(L692*M692/12,2),0)</f>
        <v/>
      </c>
      <c r="O692">
        <f>IF(L692=0,"Bezahlt",IF(K692&gt;0,"Teilbezahlt","Offen"))</f>
        <v/>
      </c>
      <c r="P692" s="13">
        <f>F692-TODAY()</f>
        <v/>
      </c>
      <c r="Q692">
        <f>IF(L692&gt;0,IF(P692&lt;0,"Ja","Nein"),"Nein")</f>
        <v/>
      </c>
    </row>
    <row r="693">
      <c r="I693" s="9">
        <f>ROUND(G693*H693,2)</f>
        <v/>
      </c>
      <c r="J693" s="9">
        <f>G693+I693</f>
        <v/>
      </c>
      <c r="K693" s="9">
        <f>IFERROR(SUMIFS(Zahlungen!$D:$D,Zahlungen!$B:$B,$A693),0)</f>
        <v/>
      </c>
      <c r="L693" s="9">
        <f>MAX(J693-K693,0)</f>
        <v/>
      </c>
      <c r="N693" s="9">
        <f>IF(M693&gt;0,ROUND(L693*M693/12,2),0)</f>
        <v/>
      </c>
      <c r="O693">
        <f>IF(L693=0,"Bezahlt",IF(K693&gt;0,"Teilbezahlt","Offen"))</f>
        <v/>
      </c>
      <c r="P693" s="13">
        <f>F693-TODAY()</f>
        <v/>
      </c>
      <c r="Q693">
        <f>IF(L693&gt;0,IF(P693&lt;0,"Ja","Nein"),"Nein")</f>
        <v/>
      </c>
    </row>
    <row r="694">
      <c r="I694" s="9">
        <f>ROUND(G694*H694,2)</f>
        <v/>
      </c>
      <c r="J694" s="9">
        <f>G694+I694</f>
        <v/>
      </c>
      <c r="K694" s="9">
        <f>IFERROR(SUMIFS(Zahlungen!$D:$D,Zahlungen!$B:$B,$A694),0)</f>
        <v/>
      </c>
      <c r="L694" s="9">
        <f>MAX(J694-K694,0)</f>
        <v/>
      </c>
      <c r="N694" s="9">
        <f>IF(M694&gt;0,ROUND(L694*M694/12,2),0)</f>
        <v/>
      </c>
      <c r="O694">
        <f>IF(L694=0,"Bezahlt",IF(K694&gt;0,"Teilbezahlt","Offen"))</f>
        <v/>
      </c>
      <c r="P694" s="13">
        <f>F694-TODAY()</f>
        <v/>
      </c>
      <c r="Q694">
        <f>IF(L694&gt;0,IF(P694&lt;0,"Ja","Nein"),"Nein")</f>
        <v/>
      </c>
    </row>
    <row r="695">
      <c r="I695" s="9">
        <f>ROUND(G695*H695,2)</f>
        <v/>
      </c>
      <c r="J695" s="9">
        <f>G695+I695</f>
        <v/>
      </c>
      <c r="K695" s="9">
        <f>IFERROR(SUMIFS(Zahlungen!$D:$D,Zahlungen!$B:$B,$A695),0)</f>
        <v/>
      </c>
      <c r="L695" s="9">
        <f>MAX(J695-K695,0)</f>
        <v/>
      </c>
      <c r="N695" s="9">
        <f>IF(M695&gt;0,ROUND(L695*M695/12,2),0)</f>
        <v/>
      </c>
      <c r="O695">
        <f>IF(L695=0,"Bezahlt",IF(K695&gt;0,"Teilbezahlt","Offen"))</f>
        <v/>
      </c>
      <c r="P695" s="13">
        <f>F695-TODAY()</f>
        <v/>
      </c>
      <c r="Q695">
        <f>IF(L695&gt;0,IF(P695&lt;0,"Ja","Nein"),"Nein")</f>
        <v/>
      </c>
    </row>
    <row r="696">
      <c r="I696" s="9">
        <f>ROUND(G696*H696,2)</f>
        <v/>
      </c>
      <c r="J696" s="9">
        <f>G696+I696</f>
        <v/>
      </c>
      <c r="K696" s="9">
        <f>IFERROR(SUMIFS(Zahlungen!$D:$D,Zahlungen!$B:$B,$A696),0)</f>
        <v/>
      </c>
      <c r="L696" s="9">
        <f>MAX(J696-K696,0)</f>
        <v/>
      </c>
      <c r="N696" s="9">
        <f>IF(M696&gt;0,ROUND(L696*M696/12,2),0)</f>
        <v/>
      </c>
      <c r="O696">
        <f>IF(L696=0,"Bezahlt",IF(K696&gt;0,"Teilbezahlt","Offen"))</f>
        <v/>
      </c>
      <c r="P696" s="13">
        <f>F696-TODAY()</f>
        <v/>
      </c>
      <c r="Q696">
        <f>IF(L696&gt;0,IF(P696&lt;0,"Ja","Nein"),"Nein")</f>
        <v/>
      </c>
    </row>
    <row r="697">
      <c r="I697" s="9">
        <f>ROUND(G697*H697,2)</f>
        <v/>
      </c>
      <c r="J697" s="9">
        <f>G697+I697</f>
        <v/>
      </c>
      <c r="K697" s="9">
        <f>IFERROR(SUMIFS(Zahlungen!$D:$D,Zahlungen!$B:$B,$A697),0)</f>
        <v/>
      </c>
      <c r="L697" s="9">
        <f>MAX(J697-K697,0)</f>
        <v/>
      </c>
      <c r="N697" s="9">
        <f>IF(M697&gt;0,ROUND(L697*M697/12,2),0)</f>
        <v/>
      </c>
      <c r="O697">
        <f>IF(L697=0,"Bezahlt",IF(K697&gt;0,"Teilbezahlt","Offen"))</f>
        <v/>
      </c>
      <c r="P697" s="13">
        <f>F697-TODAY()</f>
        <v/>
      </c>
      <c r="Q697">
        <f>IF(L697&gt;0,IF(P697&lt;0,"Ja","Nein"),"Nein")</f>
        <v/>
      </c>
    </row>
    <row r="698">
      <c r="I698" s="9">
        <f>ROUND(G698*H698,2)</f>
        <v/>
      </c>
      <c r="J698" s="9">
        <f>G698+I698</f>
        <v/>
      </c>
      <c r="K698" s="9">
        <f>IFERROR(SUMIFS(Zahlungen!$D:$D,Zahlungen!$B:$B,$A698),0)</f>
        <v/>
      </c>
      <c r="L698" s="9">
        <f>MAX(J698-K698,0)</f>
        <v/>
      </c>
      <c r="N698" s="9">
        <f>IF(M698&gt;0,ROUND(L698*M698/12,2),0)</f>
        <v/>
      </c>
      <c r="O698">
        <f>IF(L698=0,"Bezahlt",IF(K698&gt;0,"Teilbezahlt","Offen"))</f>
        <v/>
      </c>
      <c r="P698" s="13">
        <f>F698-TODAY()</f>
        <v/>
      </c>
      <c r="Q698">
        <f>IF(L698&gt;0,IF(P698&lt;0,"Ja","Nein"),"Nein")</f>
        <v/>
      </c>
    </row>
    <row r="699">
      <c r="I699" s="9">
        <f>ROUND(G699*H699,2)</f>
        <v/>
      </c>
      <c r="J699" s="9">
        <f>G699+I699</f>
        <v/>
      </c>
      <c r="K699" s="9">
        <f>IFERROR(SUMIFS(Zahlungen!$D:$D,Zahlungen!$B:$B,$A699),0)</f>
        <v/>
      </c>
      <c r="L699" s="9">
        <f>MAX(J699-K699,0)</f>
        <v/>
      </c>
      <c r="N699" s="9">
        <f>IF(M699&gt;0,ROUND(L699*M699/12,2),0)</f>
        <v/>
      </c>
      <c r="O699">
        <f>IF(L699=0,"Bezahlt",IF(K699&gt;0,"Teilbezahlt","Offen"))</f>
        <v/>
      </c>
      <c r="P699" s="13">
        <f>F699-TODAY()</f>
        <v/>
      </c>
      <c r="Q699">
        <f>IF(L699&gt;0,IF(P699&lt;0,"Ja","Nein"),"Nein")</f>
        <v/>
      </c>
    </row>
    <row r="700">
      <c r="I700" s="9">
        <f>ROUND(G700*H700,2)</f>
        <v/>
      </c>
      <c r="J700" s="9">
        <f>G700+I700</f>
        <v/>
      </c>
      <c r="K700" s="9">
        <f>IFERROR(SUMIFS(Zahlungen!$D:$D,Zahlungen!$B:$B,$A700),0)</f>
        <v/>
      </c>
      <c r="L700" s="9">
        <f>MAX(J700-K700,0)</f>
        <v/>
      </c>
      <c r="N700" s="9">
        <f>IF(M700&gt;0,ROUND(L700*M700/12,2),0)</f>
        <v/>
      </c>
      <c r="O700">
        <f>IF(L700=0,"Bezahlt",IF(K700&gt;0,"Teilbezahlt","Offen"))</f>
        <v/>
      </c>
      <c r="P700" s="13">
        <f>F700-TODAY()</f>
        <v/>
      </c>
      <c r="Q700">
        <f>IF(L700&gt;0,IF(P700&lt;0,"Ja","Nein"),"Nein")</f>
        <v/>
      </c>
    </row>
    <row r="701">
      <c r="I701" s="9">
        <f>ROUND(G701*H701,2)</f>
        <v/>
      </c>
      <c r="J701" s="9">
        <f>G701+I701</f>
        <v/>
      </c>
      <c r="K701" s="9">
        <f>IFERROR(SUMIFS(Zahlungen!$D:$D,Zahlungen!$B:$B,$A701),0)</f>
        <v/>
      </c>
      <c r="L701" s="9">
        <f>MAX(J701-K701,0)</f>
        <v/>
      </c>
      <c r="N701" s="9">
        <f>IF(M701&gt;0,ROUND(L701*M701/12,2),0)</f>
        <v/>
      </c>
      <c r="O701">
        <f>IF(L701=0,"Bezahlt",IF(K701&gt;0,"Teilbezahlt","Offen"))</f>
        <v/>
      </c>
      <c r="P701" s="13">
        <f>F701-TODAY()</f>
        <v/>
      </c>
      <c r="Q701">
        <f>IF(L701&gt;0,IF(P701&lt;0,"Ja","Nein"),"Nein")</f>
        <v/>
      </c>
    </row>
    <row r="702">
      <c r="I702" s="9">
        <f>ROUND(G702*H702,2)</f>
        <v/>
      </c>
      <c r="J702" s="9">
        <f>G702+I702</f>
        <v/>
      </c>
      <c r="K702" s="9">
        <f>IFERROR(SUMIFS(Zahlungen!$D:$D,Zahlungen!$B:$B,$A702),0)</f>
        <v/>
      </c>
      <c r="L702" s="9">
        <f>MAX(J702-K702,0)</f>
        <v/>
      </c>
      <c r="N702" s="9">
        <f>IF(M702&gt;0,ROUND(L702*M702/12,2),0)</f>
        <v/>
      </c>
      <c r="O702">
        <f>IF(L702=0,"Bezahlt",IF(K702&gt;0,"Teilbezahlt","Offen"))</f>
        <v/>
      </c>
      <c r="P702" s="13">
        <f>F702-TODAY()</f>
        <v/>
      </c>
      <c r="Q702">
        <f>IF(L702&gt;0,IF(P702&lt;0,"Ja","Nein"),"Nein")</f>
        <v/>
      </c>
    </row>
    <row r="703">
      <c r="I703" s="9">
        <f>ROUND(G703*H703,2)</f>
        <v/>
      </c>
      <c r="J703" s="9">
        <f>G703+I703</f>
        <v/>
      </c>
      <c r="K703" s="9">
        <f>IFERROR(SUMIFS(Zahlungen!$D:$D,Zahlungen!$B:$B,$A703),0)</f>
        <v/>
      </c>
      <c r="L703" s="9">
        <f>MAX(J703-K703,0)</f>
        <v/>
      </c>
      <c r="N703" s="9">
        <f>IF(M703&gt;0,ROUND(L703*M703/12,2),0)</f>
        <v/>
      </c>
      <c r="O703">
        <f>IF(L703=0,"Bezahlt",IF(K703&gt;0,"Teilbezahlt","Offen"))</f>
        <v/>
      </c>
      <c r="P703" s="13">
        <f>F703-TODAY()</f>
        <v/>
      </c>
      <c r="Q703">
        <f>IF(L703&gt;0,IF(P703&lt;0,"Ja","Nein"),"Nein")</f>
        <v/>
      </c>
    </row>
    <row r="704">
      <c r="I704" s="9">
        <f>ROUND(G704*H704,2)</f>
        <v/>
      </c>
      <c r="J704" s="9">
        <f>G704+I704</f>
        <v/>
      </c>
      <c r="K704" s="9">
        <f>IFERROR(SUMIFS(Zahlungen!$D:$D,Zahlungen!$B:$B,$A704),0)</f>
        <v/>
      </c>
      <c r="L704" s="9">
        <f>MAX(J704-K704,0)</f>
        <v/>
      </c>
      <c r="N704" s="9">
        <f>IF(M704&gt;0,ROUND(L704*M704/12,2),0)</f>
        <v/>
      </c>
      <c r="O704">
        <f>IF(L704=0,"Bezahlt",IF(K704&gt;0,"Teilbezahlt","Offen"))</f>
        <v/>
      </c>
      <c r="P704" s="13">
        <f>F704-TODAY()</f>
        <v/>
      </c>
      <c r="Q704">
        <f>IF(L704&gt;0,IF(P704&lt;0,"Ja","Nein"),"Nein")</f>
        <v/>
      </c>
    </row>
    <row r="705">
      <c r="I705" s="9">
        <f>ROUND(G705*H705,2)</f>
        <v/>
      </c>
      <c r="J705" s="9">
        <f>G705+I705</f>
        <v/>
      </c>
      <c r="K705" s="9">
        <f>IFERROR(SUMIFS(Zahlungen!$D:$D,Zahlungen!$B:$B,$A705),0)</f>
        <v/>
      </c>
      <c r="L705" s="9">
        <f>MAX(J705-K705,0)</f>
        <v/>
      </c>
      <c r="N705" s="9">
        <f>IF(M705&gt;0,ROUND(L705*M705/12,2),0)</f>
        <v/>
      </c>
      <c r="O705">
        <f>IF(L705=0,"Bezahlt",IF(K705&gt;0,"Teilbezahlt","Offen"))</f>
        <v/>
      </c>
      <c r="P705" s="13">
        <f>F705-TODAY()</f>
        <v/>
      </c>
      <c r="Q705">
        <f>IF(L705&gt;0,IF(P705&lt;0,"Ja","Nein"),"Nein")</f>
        <v/>
      </c>
    </row>
    <row r="706">
      <c r="I706" s="9">
        <f>ROUND(G706*H706,2)</f>
        <v/>
      </c>
      <c r="J706" s="9">
        <f>G706+I706</f>
        <v/>
      </c>
      <c r="K706" s="9">
        <f>IFERROR(SUMIFS(Zahlungen!$D:$D,Zahlungen!$B:$B,$A706),0)</f>
        <v/>
      </c>
      <c r="L706" s="9">
        <f>MAX(J706-K706,0)</f>
        <v/>
      </c>
      <c r="N706" s="9">
        <f>IF(M706&gt;0,ROUND(L706*M706/12,2),0)</f>
        <v/>
      </c>
      <c r="O706">
        <f>IF(L706=0,"Bezahlt",IF(K706&gt;0,"Teilbezahlt","Offen"))</f>
        <v/>
      </c>
      <c r="P706" s="13">
        <f>F706-TODAY()</f>
        <v/>
      </c>
      <c r="Q706">
        <f>IF(L706&gt;0,IF(P706&lt;0,"Ja","Nein"),"Nein")</f>
        <v/>
      </c>
    </row>
    <row r="707">
      <c r="I707" s="9">
        <f>ROUND(G707*H707,2)</f>
        <v/>
      </c>
      <c r="J707" s="9">
        <f>G707+I707</f>
        <v/>
      </c>
      <c r="K707" s="9">
        <f>IFERROR(SUMIFS(Zahlungen!$D:$D,Zahlungen!$B:$B,$A707),0)</f>
        <v/>
      </c>
      <c r="L707" s="9">
        <f>MAX(J707-K707,0)</f>
        <v/>
      </c>
      <c r="N707" s="9">
        <f>IF(M707&gt;0,ROUND(L707*M707/12,2),0)</f>
        <v/>
      </c>
      <c r="O707">
        <f>IF(L707=0,"Bezahlt",IF(K707&gt;0,"Teilbezahlt","Offen"))</f>
        <v/>
      </c>
      <c r="P707" s="13">
        <f>F707-TODAY()</f>
        <v/>
      </c>
      <c r="Q707">
        <f>IF(L707&gt;0,IF(P707&lt;0,"Ja","Nein"),"Nein")</f>
        <v/>
      </c>
    </row>
    <row r="708">
      <c r="I708" s="9">
        <f>ROUND(G708*H708,2)</f>
        <v/>
      </c>
      <c r="J708" s="9">
        <f>G708+I708</f>
        <v/>
      </c>
      <c r="K708" s="9">
        <f>IFERROR(SUMIFS(Zahlungen!$D:$D,Zahlungen!$B:$B,$A708),0)</f>
        <v/>
      </c>
      <c r="L708" s="9">
        <f>MAX(J708-K708,0)</f>
        <v/>
      </c>
      <c r="N708" s="9">
        <f>IF(M708&gt;0,ROUND(L708*M708/12,2),0)</f>
        <v/>
      </c>
      <c r="O708">
        <f>IF(L708=0,"Bezahlt",IF(K708&gt;0,"Teilbezahlt","Offen"))</f>
        <v/>
      </c>
      <c r="P708" s="13">
        <f>F708-TODAY()</f>
        <v/>
      </c>
      <c r="Q708">
        <f>IF(L708&gt;0,IF(P708&lt;0,"Ja","Nein"),"Nein")</f>
        <v/>
      </c>
    </row>
    <row r="709">
      <c r="I709" s="9">
        <f>ROUND(G709*H709,2)</f>
        <v/>
      </c>
      <c r="J709" s="9">
        <f>G709+I709</f>
        <v/>
      </c>
      <c r="K709" s="9">
        <f>IFERROR(SUMIFS(Zahlungen!$D:$D,Zahlungen!$B:$B,$A709),0)</f>
        <v/>
      </c>
      <c r="L709" s="9">
        <f>MAX(J709-K709,0)</f>
        <v/>
      </c>
      <c r="N709" s="9">
        <f>IF(M709&gt;0,ROUND(L709*M709/12,2),0)</f>
        <v/>
      </c>
      <c r="O709">
        <f>IF(L709=0,"Bezahlt",IF(K709&gt;0,"Teilbezahlt","Offen"))</f>
        <v/>
      </c>
      <c r="P709" s="13">
        <f>F709-TODAY()</f>
        <v/>
      </c>
      <c r="Q709">
        <f>IF(L709&gt;0,IF(P709&lt;0,"Ja","Nein"),"Nein")</f>
        <v/>
      </c>
    </row>
    <row r="710">
      <c r="I710" s="9">
        <f>ROUND(G710*H710,2)</f>
        <v/>
      </c>
      <c r="J710" s="9">
        <f>G710+I710</f>
        <v/>
      </c>
      <c r="K710" s="9">
        <f>IFERROR(SUMIFS(Zahlungen!$D:$D,Zahlungen!$B:$B,$A710),0)</f>
        <v/>
      </c>
      <c r="L710" s="9">
        <f>MAX(J710-K710,0)</f>
        <v/>
      </c>
      <c r="N710" s="9">
        <f>IF(M710&gt;0,ROUND(L710*M710/12,2),0)</f>
        <v/>
      </c>
      <c r="O710">
        <f>IF(L710=0,"Bezahlt",IF(K710&gt;0,"Teilbezahlt","Offen"))</f>
        <v/>
      </c>
      <c r="P710" s="13">
        <f>F710-TODAY()</f>
        <v/>
      </c>
      <c r="Q710">
        <f>IF(L710&gt;0,IF(P710&lt;0,"Ja","Nein"),"Nein")</f>
        <v/>
      </c>
    </row>
    <row r="711">
      <c r="I711" s="9">
        <f>ROUND(G711*H711,2)</f>
        <v/>
      </c>
      <c r="J711" s="9">
        <f>G711+I711</f>
        <v/>
      </c>
      <c r="K711" s="9">
        <f>IFERROR(SUMIFS(Zahlungen!$D:$D,Zahlungen!$B:$B,$A711),0)</f>
        <v/>
      </c>
      <c r="L711" s="9">
        <f>MAX(J711-K711,0)</f>
        <v/>
      </c>
      <c r="N711" s="9">
        <f>IF(M711&gt;0,ROUND(L711*M711/12,2),0)</f>
        <v/>
      </c>
      <c r="O711">
        <f>IF(L711=0,"Bezahlt",IF(K711&gt;0,"Teilbezahlt","Offen"))</f>
        <v/>
      </c>
      <c r="P711" s="13">
        <f>F711-TODAY()</f>
        <v/>
      </c>
      <c r="Q711">
        <f>IF(L711&gt;0,IF(P711&lt;0,"Ja","Nein"),"Nein")</f>
        <v/>
      </c>
    </row>
    <row r="712">
      <c r="I712" s="9">
        <f>ROUND(G712*H712,2)</f>
        <v/>
      </c>
      <c r="J712" s="9">
        <f>G712+I712</f>
        <v/>
      </c>
      <c r="K712" s="9">
        <f>IFERROR(SUMIFS(Zahlungen!$D:$D,Zahlungen!$B:$B,$A712),0)</f>
        <v/>
      </c>
      <c r="L712" s="9">
        <f>MAX(J712-K712,0)</f>
        <v/>
      </c>
      <c r="N712" s="9">
        <f>IF(M712&gt;0,ROUND(L712*M712/12,2),0)</f>
        <v/>
      </c>
      <c r="O712">
        <f>IF(L712=0,"Bezahlt",IF(K712&gt;0,"Teilbezahlt","Offen"))</f>
        <v/>
      </c>
      <c r="P712" s="13">
        <f>F712-TODAY()</f>
        <v/>
      </c>
      <c r="Q712">
        <f>IF(L712&gt;0,IF(P712&lt;0,"Ja","Nein"),"Nein")</f>
        <v/>
      </c>
    </row>
    <row r="713">
      <c r="I713" s="9">
        <f>ROUND(G713*H713,2)</f>
        <v/>
      </c>
      <c r="J713" s="9">
        <f>G713+I713</f>
        <v/>
      </c>
      <c r="K713" s="9">
        <f>IFERROR(SUMIFS(Zahlungen!$D:$D,Zahlungen!$B:$B,$A713),0)</f>
        <v/>
      </c>
      <c r="L713" s="9">
        <f>MAX(J713-K713,0)</f>
        <v/>
      </c>
      <c r="N713" s="9">
        <f>IF(M713&gt;0,ROUND(L713*M713/12,2),0)</f>
        <v/>
      </c>
      <c r="O713">
        <f>IF(L713=0,"Bezahlt",IF(K713&gt;0,"Teilbezahlt","Offen"))</f>
        <v/>
      </c>
      <c r="P713" s="13">
        <f>F713-TODAY()</f>
        <v/>
      </c>
      <c r="Q713">
        <f>IF(L713&gt;0,IF(P713&lt;0,"Ja","Nein"),"Nein")</f>
        <v/>
      </c>
    </row>
    <row r="714">
      <c r="I714" s="9">
        <f>ROUND(G714*H714,2)</f>
        <v/>
      </c>
      <c r="J714" s="9">
        <f>G714+I714</f>
        <v/>
      </c>
      <c r="K714" s="9">
        <f>IFERROR(SUMIFS(Zahlungen!$D:$D,Zahlungen!$B:$B,$A714),0)</f>
        <v/>
      </c>
      <c r="L714" s="9">
        <f>MAX(J714-K714,0)</f>
        <v/>
      </c>
      <c r="N714" s="9">
        <f>IF(M714&gt;0,ROUND(L714*M714/12,2),0)</f>
        <v/>
      </c>
      <c r="O714">
        <f>IF(L714=0,"Bezahlt",IF(K714&gt;0,"Teilbezahlt","Offen"))</f>
        <v/>
      </c>
      <c r="P714" s="13">
        <f>F714-TODAY()</f>
        <v/>
      </c>
      <c r="Q714">
        <f>IF(L714&gt;0,IF(P714&lt;0,"Ja","Nein"),"Nein")</f>
        <v/>
      </c>
    </row>
    <row r="715">
      <c r="I715" s="9">
        <f>ROUND(G715*H715,2)</f>
        <v/>
      </c>
      <c r="J715" s="9">
        <f>G715+I715</f>
        <v/>
      </c>
      <c r="K715" s="9">
        <f>IFERROR(SUMIFS(Zahlungen!$D:$D,Zahlungen!$B:$B,$A715),0)</f>
        <v/>
      </c>
      <c r="L715" s="9">
        <f>MAX(J715-K715,0)</f>
        <v/>
      </c>
      <c r="N715" s="9">
        <f>IF(M715&gt;0,ROUND(L715*M715/12,2),0)</f>
        <v/>
      </c>
      <c r="O715">
        <f>IF(L715=0,"Bezahlt",IF(K715&gt;0,"Teilbezahlt","Offen"))</f>
        <v/>
      </c>
      <c r="P715" s="13">
        <f>F715-TODAY()</f>
        <v/>
      </c>
      <c r="Q715">
        <f>IF(L715&gt;0,IF(P715&lt;0,"Ja","Nein"),"Nein")</f>
        <v/>
      </c>
    </row>
    <row r="716">
      <c r="I716" s="9">
        <f>ROUND(G716*H716,2)</f>
        <v/>
      </c>
      <c r="J716" s="9">
        <f>G716+I716</f>
        <v/>
      </c>
      <c r="K716" s="9">
        <f>IFERROR(SUMIFS(Zahlungen!$D:$D,Zahlungen!$B:$B,$A716),0)</f>
        <v/>
      </c>
      <c r="L716" s="9">
        <f>MAX(J716-K716,0)</f>
        <v/>
      </c>
      <c r="N716" s="9">
        <f>IF(M716&gt;0,ROUND(L716*M716/12,2),0)</f>
        <v/>
      </c>
      <c r="O716">
        <f>IF(L716=0,"Bezahlt",IF(K716&gt;0,"Teilbezahlt","Offen"))</f>
        <v/>
      </c>
      <c r="P716" s="13">
        <f>F716-TODAY()</f>
        <v/>
      </c>
      <c r="Q716">
        <f>IF(L716&gt;0,IF(P716&lt;0,"Ja","Nein"),"Nein")</f>
        <v/>
      </c>
    </row>
    <row r="717">
      <c r="I717" s="9">
        <f>ROUND(G717*H717,2)</f>
        <v/>
      </c>
      <c r="J717" s="9">
        <f>G717+I717</f>
        <v/>
      </c>
      <c r="K717" s="9">
        <f>IFERROR(SUMIFS(Zahlungen!$D:$D,Zahlungen!$B:$B,$A717),0)</f>
        <v/>
      </c>
      <c r="L717" s="9">
        <f>MAX(J717-K717,0)</f>
        <v/>
      </c>
      <c r="N717" s="9">
        <f>IF(M717&gt;0,ROUND(L717*M717/12,2),0)</f>
        <v/>
      </c>
      <c r="O717">
        <f>IF(L717=0,"Bezahlt",IF(K717&gt;0,"Teilbezahlt","Offen"))</f>
        <v/>
      </c>
      <c r="P717" s="13">
        <f>F717-TODAY()</f>
        <v/>
      </c>
      <c r="Q717">
        <f>IF(L717&gt;0,IF(P717&lt;0,"Ja","Nein"),"Nein")</f>
        <v/>
      </c>
    </row>
    <row r="718">
      <c r="I718" s="9">
        <f>ROUND(G718*H718,2)</f>
        <v/>
      </c>
      <c r="J718" s="9">
        <f>G718+I718</f>
        <v/>
      </c>
      <c r="K718" s="9">
        <f>IFERROR(SUMIFS(Zahlungen!$D:$D,Zahlungen!$B:$B,$A718),0)</f>
        <v/>
      </c>
      <c r="L718" s="9">
        <f>MAX(J718-K718,0)</f>
        <v/>
      </c>
      <c r="N718" s="9">
        <f>IF(M718&gt;0,ROUND(L718*M718/12,2),0)</f>
        <v/>
      </c>
      <c r="O718">
        <f>IF(L718=0,"Bezahlt",IF(K718&gt;0,"Teilbezahlt","Offen"))</f>
        <v/>
      </c>
      <c r="P718" s="13">
        <f>F718-TODAY()</f>
        <v/>
      </c>
      <c r="Q718">
        <f>IF(L718&gt;0,IF(P718&lt;0,"Ja","Nein"),"Nein")</f>
        <v/>
      </c>
    </row>
    <row r="719">
      <c r="I719" s="9">
        <f>ROUND(G719*H719,2)</f>
        <v/>
      </c>
      <c r="J719" s="9">
        <f>G719+I719</f>
        <v/>
      </c>
      <c r="K719" s="9">
        <f>IFERROR(SUMIFS(Zahlungen!$D:$D,Zahlungen!$B:$B,$A719),0)</f>
        <v/>
      </c>
      <c r="L719" s="9">
        <f>MAX(J719-K719,0)</f>
        <v/>
      </c>
      <c r="N719" s="9">
        <f>IF(M719&gt;0,ROUND(L719*M719/12,2),0)</f>
        <v/>
      </c>
      <c r="O719">
        <f>IF(L719=0,"Bezahlt",IF(K719&gt;0,"Teilbezahlt","Offen"))</f>
        <v/>
      </c>
      <c r="P719" s="13">
        <f>F719-TODAY()</f>
        <v/>
      </c>
      <c r="Q719">
        <f>IF(L719&gt;0,IF(P719&lt;0,"Ja","Nein"),"Nein")</f>
        <v/>
      </c>
    </row>
    <row r="720">
      <c r="I720" s="9">
        <f>ROUND(G720*H720,2)</f>
        <v/>
      </c>
      <c r="J720" s="9">
        <f>G720+I720</f>
        <v/>
      </c>
      <c r="K720" s="9">
        <f>IFERROR(SUMIFS(Zahlungen!$D:$D,Zahlungen!$B:$B,$A720),0)</f>
        <v/>
      </c>
      <c r="L720" s="9">
        <f>MAX(J720-K720,0)</f>
        <v/>
      </c>
      <c r="N720" s="9">
        <f>IF(M720&gt;0,ROUND(L720*M720/12,2),0)</f>
        <v/>
      </c>
      <c r="O720">
        <f>IF(L720=0,"Bezahlt",IF(K720&gt;0,"Teilbezahlt","Offen"))</f>
        <v/>
      </c>
      <c r="P720" s="13">
        <f>F720-TODAY()</f>
        <v/>
      </c>
      <c r="Q720">
        <f>IF(L720&gt;0,IF(P720&lt;0,"Ja","Nein"),"Nein")</f>
        <v/>
      </c>
    </row>
    <row r="721">
      <c r="I721" s="9">
        <f>ROUND(G721*H721,2)</f>
        <v/>
      </c>
      <c r="J721" s="9">
        <f>G721+I721</f>
        <v/>
      </c>
      <c r="K721" s="9">
        <f>IFERROR(SUMIFS(Zahlungen!$D:$D,Zahlungen!$B:$B,$A721),0)</f>
        <v/>
      </c>
      <c r="L721" s="9">
        <f>MAX(J721-K721,0)</f>
        <v/>
      </c>
      <c r="N721" s="9">
        <f>IF(M721&gt;0,ROUND(L721*M721/12,2),0)</f>
        <v/>
      </c>
      <c r="O721">
        <f>IF(L721=0,"Bezahlt",IF(K721&gt;0,"Teilbezahlt","Offen"))</f>
        <v/>
      </c>
      <c r="P721" s="13">
        <f>F721-TODAY()</f>
        <v/>
      </c>
      <c r="Q721">
        <f>IF(L721&gt;0,IF(P721&lt;0,"Ja","Nein"),"Nein")</f>
        <v/>
      </c>
    </row>
    <row r="722">
      <c r="I722" s="9">
        <f>ROUND(G722*H722,2)</f>
        <v/>
      </c>
      <c r="J722" s="9">
        <f>G722+I722</f>
        <v/>
      </c>
      <c r="K722" s="9">
        <f>IFERROR(SUMIFS(Zahlungen!$D:$D,Zahlungen!$B:$B,$A722),0)</f>
        <v/>
      </c>
      <c r="L722" s="9">
        <f>MAX(J722-K722,0)</f>
        <v/>
      </c>
      <c r="N722" s="9">
        <f>IF(M722&gt;0,ROUND(L722*M722/12,2),0)</f>
        <v/>
      </c>
      <c r="O722">
        <f>IF(L722=0,"Bezahlt",IF(K722&gt;0,"Teilbezahlt","Offen"))</f>
        <v/>
      </c>
      <c r="P722" s="13">
        <f>F722-TODAY()</f>
        <v/>
      </c>
      <c r="Q722">
        <f>IF(L722&gt;0,IF(P722&lt;0,"Ja","Nein"),"Nein")</f>
        <v/>
      </c>
    </row>
    <row r="723">
      <c r="I723" s="9">
        <f>ROUND(G723*H723,2)</f>
        <v/>
      </c>
      <c r="J723" s="9">
        <f>G723+I723</f>
        <v/>
      </c>
      <c r="K723" s="9">
        <f>IFERROR(SUMIFS(Zahlungen!$D:$D,Zahlungen!$B:$B,$A723),0)</f>
        <v/>
      </c>
      <c r="L723" s="9">
        <f>MAX(J723-K723,0)</f>
        <v/>
      </c>
      <c r="N723" s="9">
        <f>IF(M723&gt;0,ROUND(L723*M723/12,2),0)</f>
        <v/>
      </c>
      <c r="O723">
        <f>IF(L723=0,"Bezahlt",IF(K723&gt;0,"Teilbezahlt","Offen"))</f>
        <v/>
      </c>
      <c r="P723" s="13">
        <f>F723-TODAY()</f>
        <v/>
      </c>
      <c r="Q723">
        <f>IF(L723&gt;0,IF(P723&lt;0,"Ja","Nein"),"Nein")</f>
        <v/>
      </c>
    </row>
    <row r="724">
      <c r="I724" s="9">
        <f>ROUND(G724*H724,2)</f>
        <v/>
      </c>
      <c r="J724" s="9">
        <f>G724+I724</f>
        <v/>
      </c>
      <c r="K724" s="9">
        <f>IFERROR(SUMIFS(Zahlungen!$D:$D,Zahlungen!$B:$B,$A724),0)</f>
        <v/>
      </c>
      <c r="L724" s="9">
        <f>MAX(J724-K724,0)</f>
        <v/>
      </c>
      <c r="N724" s="9">
        <f>IF(M724&gt;0,ROUND(L724*M724/12,2),0)</f>
        <v/>
      </c>
      <c r="O724">
        <f>IF(L724=0,"Bezahlt",IF(K724&gt;0,"Teilbezahlt","Offen"))</f>
        <v/>
      </c>
      <c r="P724" s="13">
        <f>F724-TODAY()</f>
        <v/>
      </c>
      <c r="Q724">
        <f>IF(L724&gt;0,IF(P724&lt;0,"Ja","Nein"),"Nein")</f>
        <v/>
      </c>
    </row>
    <row r="725">
      <c r="I725" s="9">
        <f>ROUND(G725*H725,2)</f>
        <v/>
      </c>
      <c r="J725" s="9">
        <f>G725+I725</f>
        <v/>
      </c>
      <c r="K725" s="9">
        <f>IFERROR(SUMIFS(Zahlungen!$D:$D,Zahlungen!$B:$B,$A725),0)</f>
        <v/>
      </c>
      <c r="L725" s="9">
        <f>MAX(J725-K725,0)</f>
        <v/>
      </c>
      <c r="N725" s="9">
        <f>IF(M725&gt;0,ROUND(L725*M725/12,2),0)</f>
        <v/>
      </c>
      <c r="O725">
        <f>IF(L725=0,"Bezahlt",IF(K725&gt;0,"Teilbezahlt","Offen"))</f>
        <v/>
      </c>
      <c r="P725" s="13">
        <f>F725-TODAY()</f>
        <v/>
      </c>
      <c r="Q725">
        <f>IF(L725&gt;0,IF(P725&lt;0,"Ja","Nein"),"Nein")</f>
        <v/>
      </c>
    </row>
    <row r="726">
      <c r="I726" s="9">
        <f>ROUND(G726*H726,2)</f>
        <v/>
      </c>
      <c r="J726" s="9">
        <f>G726+I726</f>
        <v/>
      </c>
      <c r="K726" s="9">
        <f>IFERROR(SUMIFS(Zahlungen!$D:$D,Zahlungen!$B:$B,$A726),0)</f>
        <v/>
      </c>
      <c r="L726" s="9">
        <f>MAX(J726-K726,0)</f>
        <v/>
      </c>
      <c r="N726" s="9">
        <f>IF(M726&gt;0,ROUND(L726*M726/12,2),0)</f>
        <v/>
      </c>
      <c r="O726">
        <f>IF(L726=0,"Bezahlt",IF(K726&gt;0,"Teilbezahlt","Offen"))</f>
        <v/>
      </c>
      <c r="P726" s="13">
        <f>F726-TODAY()</f>
        <v/>
      </c>
      <c r="Q726">
        <f>IF(L726&gt;0,IF(P726&lt;0,"Ja","Nein"),"Nein")</f>
        <v/>
      </c>
    </row>
    <row r="727">
      <c r="I727" s="9">
        <f>ROUND(G727*H727,2)</f>
        <v/>
      </c>
      <c r="J727" s="9">
        <f>G727+I727</f>
        <v/>
      </c>
      <c r="K727" s="9">
        <f>IFERROR(SUMIFS(Zahlungen!$D:$D,Zahlungen!$B:$B,$A727),0)</f>
        <v/>
      </c>
      <c r="L727" s="9">
        <f>MAX(J727-K727,0)</f>
        <v/>
      </c>
      <c r="N727" s="9">
        <f>IF(M727&gt;0,ROUND(L727*M727/12,2),0)</f>
        <v/>
      </c>
      <c r="O727">
        <f>IF(L727=0,"Bezahlt",IF(K727&gt;0,"Teilbezahlt","Offen"))</f>
        <v/>
      </c>
      <c r="P727" s="13">
        <f>F727-TODAY()</f>
        <v/>
      </c>
      <c r="Q727">
        <f>IF(L727&gt;0,IF(P727&lt;0,"Ja","Nein"),"Nein")</f>
        <v/>
      </c>
    </row>
    <row r="728">
      <c r="I728" s="9">
        <f>ROUND(G728*H728,2)</f>
        <v/>
      </c>
      <c r="J728" s="9">
        <f>G728+I728</f>
        <v/>
      </c>
      <c r="K728" s="9">
        <f>IFERROR(SUMIFS(Zahlungen!$D:$D,Zahlungen!$B:$B,$A728),0)</f>
        <v/>
      </c>
      <c r="L728" s="9">
        <f>MAX(J728-K728,0)</f>
        <v/>
      </c>
      <c r="N728" s="9">
        <f>IF(M728&gt;0,ROUND(L728*M728/12,2),0)</f>
        <v/>
      </c>
      <c r="O728">
        <f>IF(L728=0,"Bezahlt",IF(K728&gt;0,"Teilbezahlt","Offen"))</f>
        <v/>
      </c>
      <c r="P728" s="13">
        <f>F728-TODAY()</f>
        <v/>
      </c>
      <c r="Q728">
        <f>IF(L728&gt;0,IF(P728&lt;0,"Ja","Nein"),"Nein")</f>
        <v/>
      </c>
    </row>
    <row r="729">
      <c r="I729" s="9">
        <f>ROUND(G729*H729,2)</f>
        <v/>
      </c>
      <c r="J729" s="9">
        <f>G729+I729</f>
        <v/>
      </c>
      <c r="K729" s="9">
        <f>IFERROR(SUMIFS(Zahlungen!$D:$D,Zahlungen!$B:$B,$A729),0)</f>
        <v/>
      </c>
      <c r="L729" s="9">
        <f>MAX(J729-K729,0)</f>
        <v/>
      </c>
      <c r="N729" s="9">
        <f>IF(M729&gt;0,ROUND(L729*M729/12,2),0)</f>
        <v/>
      </c>
      <c r="O729">
        <f>IF(L729=0,"Bezahlt",IF(K729&gt;0,"Teilbezahlt","Offen"))</f>
        <v/>
      </c>
      <c r="P729" s="13">
        <f>F729-TODAY()</f>
        <v/>
      </c>
      <c r="Q729">
        <f>IF(L729&gt;0,IF(P729&lt;0,"Ja","Nein"),"Nein")</f>
        <v/>
      </c>
    </row>
    <row r="730">
      <c r="I730" s="9">
        <f>ROUND(G730*H730,2)</f>
        <v/>
      </c>
      <c r="J730" s="9">
        <f>G730+I730</f>
        <v/>
      </c>
      <c r="K730" s="9">
        <f>IFERROR(SUMIFS(Zahlungen!$D:$D,Zahlungen!$B:$B,$A730),0)</f>
        <v/>
      </c>
      <c r="L730" s="9">
        <f>MAX(J730-K730,0)</f>
        <v/>
      </c>
      <c r="N730" s="9">
        <f>IF(M730&gt;0,ROUND(L730*M730/12,2),0)</f>
        <v/>
      </c>
      <c r="O730">
        <f>IF(L730=0,"Bezahlt",IF(K730&gt;0,"Teilbezahlt","Offen"))</f>
        <v/>
      </c>
      <c r="P730" s="13">
        <f>F730-TODAY()</f>
        <v/>
      </c>
      <c r="Q730">
        <f>IF(L730&gt;0,IF(P730&lt;0,"Ja","Nein"),"Nein")</f>
        <v/>
      </c>
    </row>
    <row r="731">
      <c r="I731" s="9">
        <f>ROUND(G731*H731,2)</f>
        <v/>
      </c>
      <c r="J731" s="9">
        <f>G731+I731</f>
        <v/>
      </c>
      <c r="K731" s="9">
        <f>IFERROR(SUMIFS(Zahlungen!$D:$D,Zahlungen!$B:$B,$A731),0)</f>
        <v/>
      </c>
      <c r="L731" s="9">
        <f>MAX(J731-K731,0)</f>
        <v/>
      </c>
      <c r="N731" s="9">
        <f>IF(M731&gt;0,ROUND(L731*M731/12,2),0)</f>
        <v/>
      </c>
      <c r="O731">
        <f>IF(L731=0,"Bezahlt",IF(K731&gt;0,"Teilbezahlt","Offen"))</f>
        <v/>
      </c>
      <c r="P731" s="13">
        <f>F731-TODAY()</f>
        <v/>
      </c>
      <c r="Q731">
        <f>IF(L731&gt;0,IF(P731&lt;0,"Ja","Nein"),"Nein")</f>
        <v/>
      </c>
    </row>
    <row r="732">
      <c r="I732" s="9">
        <f>ROUND(G732*H732,2)</f>
        <v/>
      </c>
      <c r="J732" s="9">
        <f>G732+I732</f>
        <v/>
      </c>
      <c r="K732" s="9">
        <f>IFERROR(SUMIFS(Zahlungen!$D:$D,Zahlungen!$B:$B,$A732),0)</f>
        <v/>
      </c>
      <c r="L732" s="9">
        <f>MAX(J732-K732,0)</f>
        <v/>
      </c>
      <c r="N732" s="9">
        <f>IF(M732&gt;0,ROUND(L732*M732/12,2),0)</f>
        <v/>
      </c>
      <c r="O732">
        <f>IF(L732=0,"Bezahlt",IF(K732&gt;0,"Teilbezahlt","Offen"))</f>
        <v/>
      </c>
      <c r="P732" s="13">
        <f>F732-TODAY()</f>
        <v/>
      </c>
      <c r="Q732">
        <f>IF(L732&gt;0,IF(P732&lt;0,"Ja","Nein"),"Nein")</f>
        <v/>
      </c>
    </row>
    <row r="733">
      <c r="I733" s="9">
        <f>ROUND(G733*H733,2)</f>
        <v/>
      </c>
      <c r="J733" s="9">
        <f>G733+I733</f>
        <v/>
      </c>
      <c r="K733" s="9">
        <f>IFERROR(SUMIFS(Zahlungen!$D:$D,Zahlungen!$B:$B,$A733),0)</f>
        <v/>
      </c>
      <c r="L733" s="9">
        <f>MAX(J733-K733,0)</f>
        <v/>
      </c>
      <c r="N733" s="9">
        <f>IF(M733&gt;0,ROUND(L733*M733/12,2),0)</f>
        <v/>
      </c>
      <c r="O733">
        <f>IF(L733=0,"Bezahlt",IF(K733&gt;0,"Teilbezahlt","Offen"))</f>
        <v/>
      </c>
      <c r="P733" s="13">
        <f>F733-TODAY()</f>
        <v/>
      </c>
      <c r="Q733">
        <f>IF(L733&gt;0,IF(P733&lt;0,"Ja","Nein"),"Nein")</f>
        <v/>
      </c>
    </row>
    <row r="734">
      <c r="I734" s="9">
        <f>ROUND(G734*H734,2)</f>
        <v/>
      </c>
      <c r="J734" s="9">
        <f>G734+I734</f>
        <v/>
      </c>
      <c r="K734" s="9">
        <f>IFERROR(SUMIFS(Zahlungen!$D:$D,Zahlungen!$B:$B,$A734),0)</f>
        <v/>
      </c>
      <c r="L734" s="9">
        <f>MAX(J734-K734,0)</f>
        <v/>
      </c>
      <c r="N734" s="9">
        <f>IF(M734&gt;0,ROUND(L734*M734/12,2),0)</f>
        <v/>
      </c>
      <c r="O734">
        <f>IF(L734=0,"Bezahlt",IF(K734&gt;0,"Teilbezahlt","Offen"))</f>
        <v/>
      </c>
      <c r="P734" s="13">
        <f>F734-TODAY()</f>
        <v/>
      </c>
      <c r="Q734">
        <f>IF(L734&gt;0,IF(P734&lt;0,"Ja","Nein"),"Nein")</f>
        <v/>
      </c>
    </row>
    <row r="735">
      <c r="I735" s="9">
        <f>ROUND(G735*H735,2)</f>
        <v/>
      </c>
      <c r="J735" s="9">
        <f>G735+I735</f>
        <v/>
      </c>
      <c r="K735" s="9">
        <f>IFERROR(SUMIFS(Zahlungen!$D:$D,Zahlungen!$B:$B,$A735),0)</f>
        <v/>
      </c>
      <c r="L735" s="9">
        <f>MAX(J735-K735,0)</f>
        <v/>
      </c>
      <c r="N735" s="9">
        <f>IF(M735&gt;0,ROUND(L735*M735/12,2),0)</f>
        <v/>
      </c>
      <c r="O735">
        <f>IF(L735=0,"Bezahlt",IF(K735&gt;0,"Teilbezahlt","Offen"))</f>
        <v/>
      </c>
      <c r="P735" s="13">
        <f>F735-TODAY()</f>
        <v/>
      </c>
      <c r="Q735">
        <f>IF(L735&gt;0,IF(P735&lt;0,"Ja","Nein"),"Nein")</f>
        <v/>
      </c>
    </row>
    <row r="736">
      <c r="I736" s="9">
        <f>ROUND(G736*H736,2)</f>
        <v/>
      </c>
      <c r="J736" s="9">
        <f>G736+I736</f>
        <v/>
      </c>
      <c r="K736" s="9">
        <f>IFERROR(SUMIFS(Zahlungen!$D:$D,Zahlungen!$B:$B,$A736),0)</f>
        <v/>
      </c>
      <c r="L736" s="9">
        <f>MAX(J736-K736,0)</f>
        <v/>
      </c>
      <c r="N736" s="9">
        <f>IF(M736&gt;0,ROUND(L736*M736/12,2),0)</f>
        <v/>
      </c>
      <c r="O736">
        <f>IF(L736=0,"Bezahlt",IF(K736&gt;0,"Teilbezahlt","Offen"))</f>
        <v/>
      </c>
      <c r="P736" s="13">
        <f>F736-TODAY()</f>
        <v/>
      </c>
      <c r="Q736">
        <f>IF(L736&gt;0,IF(P736&lt;0,"Ja","Nein"),"Nein")</f>
        <v/>
      </c>
    </row>
    <row r="737">
      <c r="I737" s="9">
        <f>ROUND(G737*H737,2)</f>
        <v/>
      </c>
      <c r="J737" s="9">
        <f>G737+I737</f>
        <v/>
      </c>
      <c r="K737" s="9">
        <f>IFERROR(SUMIFS(Zahlungen!$D:$D,Zahlungen!$B:$B,$A737),0)</f>
        <v/>
      </c>
      <c r="L737" s="9">
        <f>MAX(J737-K737,0)</f>
        <v/>
      </c>
      <c r="N737" s="9">
        <f>IF(M737&gt;0,ROUND(L737*M737/12,2),0)</f>
        <v/>
      </c>
      <c r="O737">
        <f>IF(L737=0,"Bezahlt",IF(K737&gt;0,"Teilbezahlt","Offen"))</f>
        <v/>
      </c>
      <c r="P737" s="13">
        <f>F737-TODAY()</f>
        <v/>
      </c>
      <c r="Q737">
        <f>IF(L737&gt;0,IF(P737&lt;0,"Ja","Nein"),"Nein")</f>
        <v/>
      </c>
    </row>
    <row r="738">
      <c r="I738" s="9">
        <f>ROUND(G738*H738,2)</f>
        <v/>
      </c>
      <c r="J738" s="9">
        <f>G738+I738</f>
        <v/>
      </c>
      <c r="K738" s="9">
        <f>IFERROR(SUMIFS(Zahlungen!$D:$D,Zahlungen!$B:$B,$A738),0)</f>
        <v/>
      </c>
      <c r="L738" s="9">
        <f>MAX(J738-K738,0)</f>
        <v/>
      </c>
      <c r="N738" s="9">
        <f>IF(M738&gt;0,ROUND(L738*M738/12,2),0)</f>
        <v/>
      </c>
      <c r="O738">
        <f>IF(L738=0,"Bezahlt",IF(K738&gt;0,"Teilbezahlt","Offen"))</f>
        <v/>
      </c>
      <c r="P738" s="13">
        <f>F738-TODAY()</f>
        <v/>
      </c>
      <c r="Q738">
        <f>IF(L738&gt;0,IF(P738&lt;0,"Ja","Nein"),"Nein")</f>
        <v/>
      </c>
    </row>
    <row r="739">
      <c r="I739" s="9">
        <f>ROUND(G739*H739,2)</f>
        <v/>
      </c>
      <c r="J739" s="9">
        <f>G739+I739</f>
        <v/>
      </c>
      <c r="K739" s="9">
        <f>IFERROR(SUMIFS(Zahlungen!$D:$D,Zahlungen!$B:$B,$A739),0)</f>
        <v/>
      </c>
      <c r="L739" s="9">
        <f>MAX(J739-K739,0)</f>
        <v/>
      </c>
      <c r="N739" s="9">
        <f>IF(M739&gt;0,ROUND(L739*M739/12,2),0)</f>
        <v/>
      </c>
      <c r="O739">
        <f>IF(L739=0,"Bezahlt",IF(K739&gt;0,"Teilbezahlt","Offen"))</f>
        <v/>
      </c>
      <c r="P739" s="13">
        <f>F739-TODAY()</f>
        <v/>
      </c>
      <c r="Q739">
        <f>IF(L739&gt;0,IF(P739&lt;0,"Ja","Nein"),"Nein")</f>
        <v/>
      </c>
    </row>
    <row r="740">
      <c r="I740" s="9">
        <f>ROUND(G740*H740,2)</f>
        <v/>
      </c>
      <c r="J740" s="9">
        <f>G740+I740</f>
        <v/>
      </c>
      <c r="K740" s="9">
        <f>IFERROR(SUMIFS(Zahlungen!$D:$D,Zahlungen!$B:$B,$A740),0)</f>
        <v/>
      </c>
      <c r="L740" s="9">
        <f>MAX(J740-K740,0)</f>
        <v/>
      </c>
      <c r="N740" s="9">
        <f>IF(M740&gt;0,ROUND(L740*M740/12,2),0)</f>
        <v/>
      </c>
      <c r="O740">
        <f>IF(L740=0,"Bezahlt",IF(K740&gt;0,"Teilbezahlt","Offen"))</f>
        <v/>
      </c>
      <c r="P740" s="13">
        <f>F740-TODAY()</f>
        <v/>
      </c>
      <c r="Q740">
        <f>IF(L740&gt;0,IF(P740&lt;0,"Ja","Nein"),"Nein")</f>
        <v/>
      </c>
    </row>
    <row r="741">
      <c r="I741" s="9">
        <f>ROUND(G741*H741,2)</f>
        <v/>
      </c>
      <c r="J741" s="9">
        <f>G741+I741</f>
        <v/>
      </c>
      <c r="K741" s="9">
        <f>IFERROR(SUMIFS(Zahlungen!$D:$D,Zahlungen!$B:$B,$A741),0)</f>
        <v/>
      </c>
      <c r="L741" s="9">
        <f>MAX(J741-K741,0)</f>
        <v/>
      </c>
      <c r="N741" s="9">
        <f>IF(M741&gt;0,ROUND(L741*M741/12,2),0)</f>
        <v/>
      </c>
      <c r="O741">
        <f>IF(L741=0,"Bezahlt",IF(K741&gt;0,"Teilbezahlt","Offen"))</f>
        <v/>
      </c>
      <c r="P741" s="13">
        <f>F741-TODAY()</f>
        <v/>
      </c>
      <c r="Q741">
        <f>IF(L741&gt;0,IF(P741&lt;0,"Ja","Nein"),"Nein")</f>
        <v/>
      </c>
    </row>
    <row r="742">
      <c r="I742" s="9">
        <f>ROUND(G742*H742,2)</f>
        <v/>
      </c>
      <c r="J742" s="9">
        <f>G742+I742</f>
        <v/>
      </c>
      <c r="K742" s="9">
        <f>IFERROR(SUMIFS(Zahlungen!$D:$D,Zahlungen!$B:$B,$A742),0)</f>
        <v/>
      </c>
      <c r="L742" s="9">
        <f>MAX(J742-K742,0)</f>
        <v/>
      </c>
      <c r="N742" s="9">
        <f>IF(M742&gt;0,ROUND(L742*M742/12,2),0)</f>
        <v/>
      </c>
      <c r="O742">
        <f>IF(L742=0,"Bezahlt",IF(K742&gt;0,"Teilbezahlt","Offen"))</f>
        <v/>
      </c>
      <c r="P742" s="13">
        <f>F742-TODAY()</f>
        <v/>
      </c>
      <c r="Q742">
        <f>IF(L742&gt;0,IF(P742&lt;0,"Ja","Nein"),"Nein")</f>
        <v/>
      </c>
    </row>
    <row r="743">
      <c r="I743" s="9">
        <f>ROUND(G743*H743,2)</f>
        <v/>
      </c>
      <c r="J743" s="9">
        <f>G743+I743</f>
        <v/>
      </c>
      <c r="K743" s="9">
        <f>IFERROR(SUMIFS(Zahlungen!$D:$D,Zahlungen!$B:$B,$A743),0)</f>
        <v/>
      </c>
      <c r="L743" s="9">
        <f>MAX(J743-K743,0)</f>
        <v/>
      </c>
      <c r="N743" s="9">
        <f>IF(M743&gt;0,ROUND(L743*M743/12,2),0)</f>
        <v/>
      </c>
      <c r="O743">
        <f>IF(L743=0,"Bezahlt",IF(K743&gt;0,"Teilbezahlt","Offen"))</f>
        <v/>
      </c>
      <c r="P743" s="13">
        <f>F743-TODAY()</f>
        <v/>
      </c>
      <c r="Q743">
        <f>IF(L743&gt;0,IF(P743&lt;0,"Ja","Nein"),"Nein")</f>
        <v/>
      </c>
    </row>
    <row r="744">
      <c r="I744" s="9">
        <f>ROUND(G744*H744,2)</f>
        <v/>
      </c>
      <c r="J744" s="9">
        <f>G744+I744</f>
        <v/>
      </c>
      <c r="K744" s="9">
        <f>IFERROR(SUMIFS(Zahlungen!$D:$D,Zahlungen!$B:$B,$A744),0)</f>
        <v/>
      </c>
      <c r="L744" s="9">
        <f>MAX(J744-K744,0)</f>
        <v/>
      </c>
      <c r="N744" s="9">
        <f>IF(M744&gt;0,ROUND(L744*M744/12,2),0)</f>
        <v/>
      </c>
      <c r="O744">
        <f>IF(L744=0,"Bezahlt",IF(K744&gt;0,"Teilbezahlt","Offen"))</f>
        <v/>
      </c>
      <c r="P744" s="13">
        <f>F744-TODAY()</f>
        <v/>
      </c>
      <c r="Q744">
        <f>IF(L744&gt;0,IF(P744&lt;0,"Ja","Nein"),"Nein")</f>
        <v/>
      </c>
    </row>
    <row r="745">
      <c r="I745" s="9">
        <f>ROUND(G745*H745,2)</f>
        <v/>
      </c>
      <c r="J745" s="9">
        <f>G745+I745</f>
        <v/>
      </c>
      <c r="K745" s="9">
        <f>IFERROR(SUMIFS(Zahlungen!$D:$D,Zahlungen!$B:$B,$A745),0)</f>
        <v/>
      </c>
      <c r="L745" s="9">
        <f>MAX(J745-K745,0)</f>
        <v/>
      </c>
      <c r="N745" s="9">
        <f>IF(M745&gt;0,ROUND(L745*M745/12,2),0)</f>
        <v/>
      </c>
      <c r="O745">
        <f>IF(L745=0,"Bezahlt",IF(K745&gt;0,"Teilbezahlt","Offen"))</f>
        <v/>
      </c>
      <c r="P745" s="13">
        <f>F745-TODAY()</f>
        <v/>
      </c>
      <c r="Q745">
        <f>IF(L745&gt;0,IF(P745&lt;0,"Ja","Nein"),"Nein")</f>
        <v/>
      </c>
    </row>
    <row r="746">
      <c r="I746" s="9">
        <f>ROUND(G746*H746,2)</f>
        <v/>
      </c>
      <c r="J746" s="9">
        <f>G746+I746</f>
        <v/>
      </c>
      <c r="K746" s="9">
        <f>IFERROR(SUMIFS(Zahlungen!$D:$D,Zahlungen!$B:$B,$A746),0)</f>
        <v/>
      </c>
      <c r="L746" s="9">
        <f>MAX(J746-K746,0)</f>
        <v/>
      </c>
      <c r="N746" s="9">
        <f>IF(M746&gt;0,ROUND(L746*M746/12,2),0)</f>
        <v/>
      </c>
      <c r="O746">
        <f>IF(L746=0,"Bezahlt",IF(K746&gt;0,"Teilbezahlt","Offen"))</f>
        <v/>
      </c>
      <c r="P746" s="13">
        <f>F746-TODAY()</f>
        <v/>
      </c>
      <c r="Q746">
        <f>IF(L746&gt;0,IF(P746&lt;0,"Ja","Nein"),"Nein")</f>
        <v/>
      </c>
    </row>
    <row r="747">
      <c r="I747" s="9">
        <f>ROUND(G747*H747,2)</f>
        <v/>
      </c>
      <c r="J747" s="9">
        <f>G747+I747</f>
        <v/>
      </c>
      <c r="K747" s="9">
        <f>IFERROR(SUMIFS(Zahlungen!$D:$D,Zahlungen!$B:$B,$A747),0)</f>
        <v/>
      </c>
      <c r="L747" s="9">
        <f>MAX(J747-K747,0)</f>
        <v/>
      </c>
      <c r="N747" s="9">
        <f>IF(M747&gt;0,ROUND(L747*M747/12,2),0)</f>
        <v/>
      </c>
      <c r="O747">
        <f>IF(L747=0,"Bezahlt",IF(K747&gt;0,"Teilbezahlt","Offen"))</f>
        <v/>
      </c>
      <c r="P747" s="13">
        <f>F747-TODAY()</f>
        <v/>
      </c>
      <c r="Q747">
        <f>IF(L747&gt;0,IF(P747&lt;0,"Ja","Nein"),"Nein")</f>
        <v/>
      </c>
    </row>
    <row r="748">
      <c r="I748" s="9">
        <f>ROUND(G748*H748,2)</f>
        <v/>
      </c>
      <c r="J748" s="9">
        <f>G748+I748</f>
        <v/>
      </c>
      <c r="K748" s="9">
        <f>IFERROR(SUMIFS(Zahlungen!$D:$D,Zahlungen!$B:$B,$A748),0)</f>
        <v/>
      </c>
      <c r="L748" s="9">
        <f>MAX(J748-K748,0)</f>
        <v/>
      </c>
      <c r="N748" s="9">
        <f>IF(M748&gt;0,ROUND(L748*M748/12,2),0)</f>
        <v/>
      </c>
      <c r="O748">
        <f>IF(L748=0,"Bezahlt",IF(K748&gt;0,"Teilbezahlt","Offen"))</f>
        <v/>
      </c>
      <c r="P748" s="13">
        <f>F748-TODAY()</f>
        <v/>
      </c>
      <c r="Q748">
        <f>IF(L748&gt;0,IF(P748&lt;0,"Ja","Nein"),"Nein")</f>
        <v/>
      </c>
    </row>
    <row r="749">
      <c r="I749" s="9">
        <f>ROUND(G749*H749,2)</f>
        <v/>
      </c>
      <c r="J749" s="9">
        <f>G749+I749</f>
        <v/>
      </c>
      <c r="K749" s="9">
        <f>IFERROR(SUMIFS(Zahlungen!$D:$D,Zahlungen!$B:$B,$A749),0)</f>
        <v/>
      </c>
      <c r="L749" s="9">
        <f>MAX(J749-K749,0)</f>
        <v/>
      </c>
      <c r="N749" s="9">
        <f>IF(M749&gt;0,ROUND(L749*M749/12,2),0)</f>
        <v/>
      </c>
      <c r="O749">
        <f>IF(L749=0,"Bezahlt",IF(K749&gt;0,"Teilbezahlt","Offen"))</f>
        <v/>
      </c>
      <c r="P749" s="13">
        <f>F749-TODAY()</f>
        <v/>
      </c>
      <c r="Q749">
        <f>IF(L749&gt;0,IF(P749&lt;0,"Ja","Nein"),"Nein")</f>
        <v/>
      </c>
    </row>
    <row r="750">
      <c r="I750" s="9">
        <f>ROUND(G750*H750,2)</f>
        <v/>
      </c>
      <c r="J750" s="9">
        <f>G750+I750</f>
        <v/>
      </c>
      <c r="K750" s="9">
        <f>IFERROR(SUMIFS(Zahlungen!$D:$D,Zahlungen!$B:$B,$A750),0)</f>
        <v/>
      </c>
      <c r="L750" s="9">
        <f>MAX(J750-K750,0)</f>
        <v/>
      </c>
      <c r="N750" s="9">
        <f>IF(M750&gt;0,ROUND(L750*M750/12,2),0)</f>
        <v/>
      </c>
      <c r="O750">
        <f>IF(L750=0,"Bezahlt",IF(K750&gt;0,"Teilbezahlt","Offen"))</f>
        <v/>
      </c>
      <c r="P750" s="13">
        <f>F750-TODAY()</f>
        <v/>
      </c>
      <c r="Q750">
        <f>IF(L750&gt;0,IF(P750&lt;0,"Ja","Nein"),"Nein")</f>
        <v/>
      </c>
    </row>
    <row r="751">
      <c r="I751" s="9">
        <f>ROUND(G751*H751,2)</f>
        <v/>
      </c>
      <c r="J751" s="9">
        <f>G751+I751</f>
        <v/>
      </c>
      <c r="K751" s="9">
        <f>IFERROR(SUMIFS(Zahlungen!$D:$D,Zahlungen!$B:$B,$A751),0)</f>
        <v/>
      </c>
      <c r="L751" s="9">
        <f>MAX(J751-K751,0)</f>
        <v/>
      </c>
      <c r="N751" s="9">
        <f>IF(M751&gt;0,ROUND(L751*M751/12,2),0)</f>
        <v/>
      </c>
      <c r="O751">
        <f>IF(L751=0,"Bezahlt",IF(K751&gt;0,"Teilbezahlt","Offen"))</f>
        <v/>
      </c>
      <c r="P751" s="13">
        <f>F751-TODAY()</f>
        <v/>
      </c>
      <c r="Q751">
        <f>IF(L751&gt;0,IF(P751&lt;0,"Ja","Nein"),"Nein")</f>
        <v/>
      </c>
    </row>
    <row r="752">
      <c r="I752" s="9">
        <f>ROUND(G752*H752,2)</f>
        <v/>
      </c>
      <c r="J752" s="9">
        <f>G752+I752</f>
        <v/>
      </c>
      <c r="K752" s="9">
        <f>IFERROR(SUMIFS(Zahlungen!$D:$D,Zahlungen!$B:$B,$A752),0)</f>
        <v/>
      </c>
      <c r="L752" s="9">
        <f>MAX(J752-K752,0)</f>
        <v/>
      </c>
      <c r="N752" s="9">
        <f>IF(M752&gt;0,ROUND(L752*M752/12,2),0)</f>
        <v/>
      </c>
      <c r="O752">
        <f>IF(L752=0,"Bezahlt",IF(K752&gt;0,"Teilbezahlt","Offen"))</f>
        <v/>
      </c>
      <c r="P752" s="13">
        <f>F752-TODAY()</f>
        <v/>
      </c>
      <c r="Q752">
        <f>IF(L752&gt;0,IF(P752&lt;0,"Ja","Nein"),"Nein")</f>
        <v/>
      </c>
    </row>
    <row r="753">
      <c r="I753" s="9">
        <f>ROUND(G753*H753,2)</f>
        <v/>
      </c>
      <c r="J753" s="9">
        <f>G753+I753</f>
        <v/>
      </c>
      <c r="K753" s="9">
        <f>IFERROR(SUMIFS(Zahlungen!$D:$D,Zahlungen!$B:$B,$A753),0)</f>
        <v/>
      </c>
      <c r="L753" s="9">
        <f>MAX(J753-K753,0)</f>
        <v/>
      </c>
      <c r="N753" s="9">
        <f>IF(M753&gt;0,ROUND(L753*M753/12,2),0)</f>
        <v/>
      </c>
      <c r="O753">
        <f>IF(L753=0,"Bezahlt",IF(K753&gt;0,"Teilbezahlt","Offen"))</f>
        <v/>
      </c>
      <c r="P753" s="13">
        <f>F753-TODAY()</f>
        <v/>
      </c>
      <c r="Q753">
        <f>IF(L753&gt;0,IF(P753&lt;0,"Ja","Nein"),"Nein")</f>
        <v/>
      </c>
    </row>
    <row r="754">
      <c r="I754" s="9">
        <f>ROUND(G754*H754,2)</f>
        <v/>
      </c>
      <c r="J754" s="9">
        <f>G754+I754</f>
        <v/>
      </c>
      <c r="K754" s="9">
        <f>IFERROR(SUMIFS(Zahlungen!$D:$D,Zahlungen!$B:$B,$A754),0)</f>
        <v/>
      </c>
      <c r="L754" s="9">
        <f>MAX(J754-K754,0)</f>
        <v/>
      </c>
      <c r="N754" s="9">
        <f>IF(M754&gt;0,ROUND(L754*M754/12,2),0)</f>
        <v/>
      </c>
      <c r="O754">
        <f>IF(L754=0,"Bezahlt",IF(K754&gt;0,"Teilbezahlt","Offen"))</f>
        <v/>
      </c>
      <c r="P754" s="13">
        <f>F754-TODAY()</f>
        <v/>
      </c>
      <c r="Q754">
        <f>IF(L754&gt;0,IF(P754&lt;0,"Ja","Nein"),"Nein")</f>
        <v/>
      </c>
    </row>
    <row r="755">
      <c r="I755" s="9">
        <f>ROUND(G755*H755,2)</f>
        <v/>
      </c>
      <c r="J755" s="9">
        <f>G755+I755</f>
        <v/>
      </c>
      <c r="K755" s="9">
        <f>IFERROR(SUMIFS(Zahlungen!$D:$D,Zahlungen!$B:$B,$A755),0)</f>
        <v/>
      </c>
      <c r="L755" s="9">
        <f>MAX(J755-K755,0)</f>
        <v/>
      </c>
      <c r="N755" s="9">
        <f>IF(M755&gt;0,ROUND(L755*M755/12,2),0)</f>
        <v/>
      </c>
      <c r="O755">
        <f>IF(L755=0,"Bezahlt",IF(K755&gt;0,"Teilbezahlt","Offen"))</f>
        <v/>
      </c>
      <c r="P755" s="13">
        <f>F755-TODAY()</f>
        <v/>
      </c>
      <c r="Q755">
        <f>IF(L755&gt;0,IF(P755&lt;0,"Ja","Nein"),"Nein")</f>
        <v/>
      </c>
    </row>
    <row r="756">
      <c r="I756" s="9">
        <f>ROUND(G756*H756,2)</f>
        <v/>
      </c>
      <c r="J756" s="9">
        <f>G756+I756</f>
        <v/>
      </c>
      <c r="K756" s="9">
        <f>IFERROR(SUMIFS(Zahlungen!$D:$D,Zahlungen!$B:$B,$A756),0)</f>
        <v/>
      </c>
      <c r="L756" s="9">
        <f>MAX(J756-K756,0)</f>
        <v/>
      </c>
      <c r="N756" s="9">
        <f>IF(M756&gt;0,ROUND(L756*M756/12,2),0)</f>
        <v/>
      </c>
      <c r="O756">
        <f>IF(L756=0,"Bezahlt",IF(K756&gt;0,"Teilbezahlt","Offen"))</f>
        <v/>
      </c>
      <c r="P756" s="13">
        <f>F756-TODAY()</f>
        <v/>
      </c>
      <c r="Q756">
        <f>IF(L756&gt;0,IF(P756&lt;0,"Ja","Nein"),"Nein")</f>
        <v/>
      </c>
    </row>
    <row r="757">
      <c r="I757" s="9">
        <f>ROUND(G757*H757,2)</f>
        <v/>
      </c>
      <c r="J757" s="9">
        <f>G757+I757</f>
        <v/>
      </c>
      <c r="K757" s="9">
        <f>IFERROR(SUMIFS(Zahlungen!$D:$D,Zahlungen!$B:$B,$A757),0)</f>
        <v/>
      </c>
      <c r="L757" s="9">
        <f>MAX(J757-K757,0)</f>
        <v/>
      </c>
      <c r="N757" s="9">
        <f>IF(M757&gt;0,ROUND(L757*M757/12,2),0)</f>
        <v/>
      </c>
      <c r="O757">
        <f>IF(L757=0,"Bezahlt",IF(K757&gt;0,"Teilbezahlt","Offen"))</f>
        <v/>
      </c>
      <c r="P757" s="13">
        <f>F757-TODAY()</f>
        <v/>
      </c>
      <c r="Q757">
        <f>IF(L757&gt;0,IF(P757&lt;0,"Ja","Nein"),"Nein")</f>
        <v/>
      </c>
    </row>
    <row r="758">
      <c r="I758" s="9">
        <f>ROUND(G758*H758,2)</f>
        <v/>
      </c>
      <c r="J758" s="9">
        <f>G758+I758</f>
        <v/>
      </c>
      <c r="K758" s="9">
        <f>IFERROR(SUMIFS(Zahlungen!$D:$D,Zahlungen!$B:$B,$A758),0)</f>
        <v/>
      </c>
      <c r="L758" s="9">
        <f>MAX(J758-K758,0)</f>
        <v/>
      </c>
      <c r="N758" s="9">
        <f>IF(M758&gt;0,ROUND(L758*M758/12,2),0)</f>
        <v/>
      </c>
      <c r="O758">
        <f>IF(L758=0,"Bezahlt",IF(K758&gt;0,"Teilbezahlt","Offen"))</f>
        <v/>
      </c>
      <c r="P758" s="13">
        <f>F758-TODAY()</f>
        <v/>
      </c>
      <c r="Q758">
        <f>IF(L758&gt;0,IF(P758&lt;0,"Ja","Nein"),"Nein")</f>
        <v/>
      </c>
    </row>
    <row r="759">
      <c r="I759" s="9">
        <f>ROUND(G759*H759,2)</f>
        <v/>
      </c>
      <c r="J759" s="9">
        <f>G759+I759</f>
        <v/>
      </c>
      <c r="K759" s="9">
        <f>IFERROR(SUMIFS(Zahlungen!$D:$D,Zahlungen!$B:$B,$A759),0)</f>
        <v/>
      </c>
      <c r="L759" s="9">
        <f>MAX(J759-K759,0)</f>
        <v/>
      </c>
      <c r="N759" s="9">
        <f>IF(M759&gt;0,ROUND(L759*M759/12,2),0)</f>
        <v/>
      </c>
      <c r="O759">
        <f>IF(L759=0,"Bezahlt",IF(K759&gt;0,"Teilbezahlt","Offen"))</f>
        <v/>
      </c>
      <c r="P759" s="13">
        <f>F759-TODAY()</f>
        <v/>
      </c>
      <c r="Q759">
        <f>IF(L759&gt;0,IF(P759&lt;0,"Ja","Nein"),"Nein")</f>
        <v/>
      </c>
    </row>
    <row r="760">
      <c r="I760" s="9">
        <f>ROUND(G760*H760,2)</f>
        <v/>
      </c>
      <c r="J760" s="9">
        <f>G760+I760</f>
        <v/>
      </c>
      <c r="K760" s="9">
        <f>IFERROR(SUMIFS(Zahlungen!$D:$D,Zahlungen!$B:$B,$A760),0)</f>
        <v/>
      </c>
      <c r="L760" s="9">
        <f>MAX(J760-K760,0)</f>
        <v/>
      </c>
      <c r="N760" s="9">
        <f>IF(M760&gt;0,ROUND(L760*M760/12,2),0)</f>
        <v/>
      </c>
      <c r="O760">
        <f>IF(L760=0,"Bezahlt",IF(K760&gt;0,"Teilbezahlt","Offen"))</f>
        <v/>
      </c>
      <c r="P760" s="13">
        <f>F760-TODAY()</f>
        <v/>
      </c>
      <c r="Q760">
        <f>IF(L760&gt;0,IF(P760&lt;0,"Ja","Nein"),"Nein")</f>
        <v/>
      </c>
    </row>
    <row r="761">
      <c r="I761" s="9">
        <f>ROUND(G761*H761,2)</f>
        <v/>
      </c>
      <c r="J761" s="9">
        <f>G761+I761</f>
        <v/>
      </c>
      <c r="K761" s="9">
        <f>IFERROR(SUMIFS(Zahlungen!$D:$D,Zahlungen!$B:$B,$A761),0)</f>
        <v/>
      </c>
      <c r="L761" s="9">
        <f>MAX(J761-K761,0)</f>
        <v/>
      </c>
      <c r="N761" s="9">
        <f>IF(M761&gt;0,ROUND(L761*M761/12,2),0)</f>
        <v/>
      </c>
      <c r="O761">
        <f>IF(L761=0,"Bezahlt",IF(K761&gt;0,"Teilbezahlt","Offen"))</f>
        <v/>
      </c>
      <c r="P761" s="13">
        <f>F761-TODAY()</f>
        <v/>
      </c>
      <c r="Q761">
        <f>IF(L761&gt;0,IF(P761&lt;0,"Ja","Nein"),"Nein")</f>
        <v/>
      </c>
    </row>
    <row r="762">
      <c r="I762" s="9">
        <f>ROUND(G762*H762,2)</f>
        <v/>
      </c>
      <c r="J762" s="9">
        <f>G762+I762</f>
        <v/>
      </c>
      <c r="K762" s="9">
        <f>IFERROR(SUMIFS(Zahlungen!$D:$D,Zahlungen!$B:$B,$A762),0)</f>
        <v/>
      </c>
      <c r="L762" s="9">
        <f>MAX(J762-K762,0)</f>
        <v/>
      </c>
      <c r="N762" s="9">
        <f>IF(M762&gt;0,ROUND(L762*M762/12,2),0)</f>
        <v/>
      </c>
      <c r="O762">
        <f>IF(L762=0,"Bezahlt",IF(K762&gt;0,"Teilbezahlt","Offen"))</f>
        <v/>
      </c>
      <c r="P762" s="13">
        <f>F762-TODAY()</f>
        <v/>
      </c>
      <c r="Q762">
        <f>IF(L762&gt;0,IF(P762&lt;0,"Ja","Nein"),"Nein")</f>
        <v/>
      </c>
    </row>
    <row r="763">
      <c r="I763" s="9">
        <f>ROUND(G763*H763,2)</f>
        <v/>
      </c>
      <c r="J763" s="9">
        <f>G763+I763</f>
        <v/>
      </c>
      <c r="K763" s="9">
        <f>IFERROR(SUMIFS(Zahlungen!$D:$D,Zahlungen!$B:$B,$A763),0)</f>
        <v/>
      </c>
      <c r="L763" s="9">
        <f>MAX(J763-K763,0)</f>
        <v/>
      </c>
      <c r="N763" s="9">
        <f>IF(M763&gt;0,ROUND(L763*M763/12,2),0)</f>
        <v/>
      </c>
      <c r="O763">
        <f>IF(L763=0,"Bezahlt",IF(K763&gt;0,"Teilbezahlt","Offen"))</f>
        <v/>
      </c>
      <c r="P763" s="13">
        <f>F763-TODAY()</f>
        <v/>
      </c>
      <c r="Q763">
        <f>IF(L763&gt;0,IF(P763&lt;0,"Ja","Nein"),"Nein")</f>
        <v/>
      </c>
    </row>
    <row r="764">
      <c r="I764" s="9">
        <f>ROUND(G764*H764,2)</f>
        <v/>
      </c>
      <c r="J764" s="9">
        <f>G764+I764</f>
        <v/>
      </c>
      <c r="K764" s="9">
        <f>IFERROR(SUMIFS(Zahlungen!$D:$D,Zahlungen!$B:$B,$A764),0)</f>
        <v/>
      </c>
      <c r="L764" s="9">
        <f>MAX(J764-K764,0)</f>
        <v/>
      </c>
      <c r="N764" s="9">
        <f>IF(M764&gt;0,ROUND(L764*M764/12,2),0)</f>
        <v/>
      </c>
      <c r="O764">
        <f>IF(L764=0,"Bezahlt",IF(K764&gt;0,"Teilbezahlt","Offen"))</f>
        <v/>
      </c>
      <c r="P764" s="13">
        <f>F764-TODAY()</f>
        <v/>
      </c>
      <c r="Q764">
        <f>IF(L764&gt;0,IF(P764&lt;0,"Ja","Nein"),"Nein")</f>
        <v/>
      </c>
    </row>
    <row r="765">
      <c r="I765" s="9">
        <f>ROUND(G765*H765,2)</f>
        <v/>
      </c>
      <c r="J765" s="9">
        <f>G765+I765</f>
        <v/>
      </c>
      <c r="K765" s="9">
        <f>IFERROR(SUMIFS(Zahlungen!$D:$D,Zahlungen!$B:$B,$A765),0)</f>
        <v/>
      </c>
      <c r="L765" s="9">
        <f>MAX(J765-K765,0)</f>
        <v/>
      </c>
      <c r="N765" s="9">
        <f>IF(M765&gt;0,ROUND(L765*M765/12,2),0)</f>
        <v/>
      </c>
      <c r="O765">
        <f>IF(L765=0,"Bezahlt",IF(K765&gt;0,"Teilbezahlt","Offen"))</f>
        <v/>
      </c>
      <c r="P765" s="13">
        <f>F765-TODAY()</f>
        <v/>
      </c>
      <c r="Q765">
        <f>IF(L765&gt;0,IF(P765&lt;0,"Ja","Nein"),"Nein")</f>
        <v/>
      </c>
    </row>
    <row r="766">
      <c r="I766" s="9">
        <f>ROUND(G766*H766,2)</f>
        <v/>
      </c>
      <c r="J766" s="9">
        <f>G766+I766</f>
        <v/>
      </c>
      <c r="K766" s="9">
        <f>IFERROR(SUMIFS(Zahlungen!$D:$D,Zahlungen!$B:$B,$A766),0)</f>
        <v/>
      </c>
      <c r="L766" s="9">
        <f>MAX(J766-K766,0)</f>
        <v/>
      </c>
      <c r="N766" s="9">
        <f>IF(M766&gt;0,ROUND(L766*M766/12,2),0)</f>
        <v/>
      </c>
      <c r="O766">
        <f>IF(L766=0,"Bezahlt",IF(K766&gt;0,"Teilbezahlt","Offen"))</f>
        <v/>
      </c>
      <c r="P766" s="13">
        <f>F766-TODAY()</f>
        <v/>
      </c>
      <c r="Q766">
        <f>IF(L766&gt;0,IF(P766&lt;0,"Ja","Nein"),"Nein")</f>
        <v/>
      </c>
    </row>
    <row r="767">
      <c r="I767" s="9">
        <f>ROUND(G767*H767,2)</f>
        <v/>
      </c>
      <c r="J767" s="9">
        <f>G767+I767</f>
        <v/>
      </c>
      <c r="K767" s="9">
        <f>IFERROR(SUMIFS(Zahlungen!$D:$D,Zahlungen!$B:$B,$A767),0)</f>
        <v/>
      </c>
      <c r="L767" s="9">
        <f>MAX(J767-K767,0)</f>
        <v/>
      </c>
      <c r="N767" s="9">
        <f>IF(M767&gt;0,ROUND(L767*M767/12,2),0)</f>
        <v/>
      </c>
      <c r="O767">
        <f>IF(L767=0,"Bezahlt",IF(K767&gt;0,"Teilbezahlt","Offen"))</f>
        <v/>
      </c>
      <c r="P767" s="13">
        <f>F767-TODAY()</f>
        <v/>
      </c>
      <c r="Q767">
        <f>IF(L767&gt;0,IF(P767&lt;0,"Ja","Nein"),"Nein")</f>
        <v/>
      </c>
    </row>
    <row r="768">
      <c r="I768" s="9">
        <f>ROUND(G768*H768,2)</f>
        <v/>
      </c>
      <c r="J768" s="9">
        <f>G768+I768</f>
        <v/>
      </c>
      <c r="K768" s="9">
        <f>IFERROR(SUMIFS(Zahlungen!$D:$D,Zahlungen!$B:$B,$A768),0)</f>
        <v/>
      </c>
      <c r="L768" s="9">
        <f>MAX(J768-K768,0)</f>
        <v/>
      </c>
      <c r="N768" s="9">
        <f>IF(M768&gt;0,ROUND(L768*M768/12,2),0)</f>
        <v/>
      </c>
      <c r="O768">
        <f>IF(L768=0,"Bezahlt",IF(K768&gt;0,"Teilbezahlt","Offen"))</f>
        <v/>
      </c>
      <c r="P768" s="13">
        <f>F768-TODAY()</f>
        <v/>
      </c>
      <c r="Q768">
        <f>IF(L768&gt;0,IF(P768&lt;0,"Ja","Nein"),"Nein")</f>
        <v/>
      </c>
    </row>
    <row r="769">
      <c r="I769" s="9">
        <f>ROUND(G769*H769,2)</f>
        <v/>
      </c>
      <c r="J769" s="9">
        <f>G769+I769</f>
        <v/>
      </c>
      <c r="K769" s="9">
        <f>IFERROR(SUMIFS(Zahlungen!$D:$D,Zahlungen!$B:$B,$A769),0)</f>
        <v/>
      </c>
      <c r="L769" s="9">
        <f>MAX(J769-K769,0)</f>
        <v/>
      </c>
      <c r="N769" s="9">
        <f>IF(M769&gt;0,ROUND(L769*M769/12,2),0)</f>
        <v/>
      </c>
      <c r="O769">
        <f>IF(L769=0,"Bezahlt",IF(K769&gt;0,"Teilbezahlt","Offen"))</f>
        <v/>
      </c>
      <c r="P769" s="13">
        <f>F769-TODAY()</f>
        <v/>
      </c>
      <c r="Q769">
        <f>IF(L769&gt;0,IF(P769&lt;0,"Ja","Nein"),"Nein")</f>
        <v/>
      </c>
    </row>
    <row r="770">
      <c r="I770" s="9">
        <f>ROUND(G770*H770,2)</f>
        <v/>
      </c>
      <c r="J770" s="9">
        <f>G770+I770</f>
        <v/>
      </c>
      <c r="K770" s="9">
        <f>IFERROR(SUMIFS(Zahlungen!$D:$D,Zahlungen!$B:$B,$A770),0)</f>
        <v/>
      </c>
      <c r="L770" s="9">
        <f>MAX(J770-K770,0)</f>
        <v/>
      </c>
      <c r="N770" s="9">
        <f>IF(M770&gt;0,ROUND(L770*M770/12,2),0)</f>
        <v/>
      </c>
      <c r="O770">
        <f>IF(L770=0,"Bezahlt",IF(K770&gt;0,"Teilbezahlt","Offen"))</f>
        <v/>
      </c>
      <c r="P770" s="13">
        <f>F770-TODAY()</f>
        <v/>
      </c>
      <c r="Q770">
        <f>IF(L770&gt;0,IF(P770&lt;0,"Ja","Nein"),"Nein")</f>
        <v/>
      </c>
    </row>
    <row r="771">
      <c r="I771" s="9">
        <f>ROUND(G771*H771,2)</f>
        <v/>
      </c>
      <c r="J771" s="9">
        <f>G771+I771</f>
        <v/>
      </c>
      <c r="K771" s="9">
        <f>IFERROR(SUMIFS(Zahlungen!$D:$D,Zahlungen!$B:$B,$A771),0)</f>
        <v/>
      </c>
      <c r="L771" s="9">
        <f>MAX(J771-K771,0)</f>
        <v/>
      </c>
      <c r="N771" s="9">
        <f>IF(M771&gt;0,ROUND(L771*M771/12,2),0)</f>
        <v/>
      </c>
      <c r="O771">
        <f>IF(L771=0,"Bezahlt",IF(K771&gt;0,"Teilbezahlt","Offen"))</f>
        <v/>
      </c>
      <c r="P771" s="13">
        <f>F771-TODAY()</f>
        <v/>
      </c>
      <c r="Q771">
        <f>IF(L771&gt;0,IF(P771&lt;0,"Ja","Nein"),"Nein")</f>
        <v/>
      </c>
    </row>
    <row r="772">
      <c r="I772" s="9">
        <f>ROUND(G772*H772,2)</f>
        <v/>
      </c>
      <c r="J772" s="9">
        <f>G772+I772</f>
        <v/>
      </c>
      <c r="K772" s="9">
        <f>IFERROR(SUMIFS(Zahlungen!$D:$D,Zahlungen!$B:$B,$A772),0)</f>
        <v/>
      </c>
      <c r="L772" s="9">
        <f>MAX(J772-K772,0)</f>
        <v/>
      </c>
      <c r="N772" s="9">
        <f>IF(M772&gt;0,ROUND(L772*M772/12,2),0)</f>
        <v/>
      </c>
      <c r="O772">
        <f>IF(L772=0,"Bezahlt",IF(K772&gt;0,"Teilbezahlt","Offen"))</f>
        <v/>
      </c>
      <c r="P772" s="13">
        <f>F772-TODAY()</f>
        <v/>
      </c>
      <c r="Q772">
        <f>IF(L772&gt;0,IF(P772&lt;0,"Ja","Nein"),"Nein")</f>
        <v/>
      </c>
    </row>
    <row r="773">
      <c r="I773" s="9">
        <f>ROUND(G773*H773,2)</f>
        <v/>
      </c>
      <c r="J773" s="9">
        <f>G773+I773</f>
        <v/>
      </c>
      <c r="K773" s="9">
        <f>IFERROR(SUMIFS(Zahlungen!$D:$D,Zahlungen!$B:$B,$A773),0)</f>
        <v/>
      </c>
      <c r="L773" s="9">
        <f>MAX(J773-K773,0)</f>
        <v/>
      </c>
      <c r="N773" s="9">
        <f>IF(M773&gt;0,ROUND(L773*M773/12,2),0)</f>
        <v/>
      </c>
      <c r="O773">
        <f>IF(L773=0,"Bezahlt",IF(K773&gt;0,"Teilbezahlt","Offen"))</f>
        <v/>
      </c>
      <c r="P773" s="13">
        <f>F773-TODAY()</f>
        <v/>
      </c>
      <c r="Q773">
        <f>IF(L773&gt;0,IF(P773&lt;0,"Ja","Nein"),"Nein")</f>
        <v/>
      </c>
    </row>
    <row r="774">
      <c r="I774" s="9">
        <f>ROUND(G774*H774,2)</f>
        <v/>
      </c>
      <c r="J774" s="9">
        <f>G774+I774</f>
        <v/>
      </c>
      <c r="K774" s="9">
        <f>IFERROR(SUMIFS(Zahlungen!$D:$D,Zahlungen!$B:$B,$A774),0)</f>
        <v/>
      </c>
      <c r="L774" s="9">
        <f>MAX(J774-K774,0)</f>
        <v/>
      </c>
      <c r="N774" s="9">
        <f>IF(M774&gt;0,ROUND(L774*M774/12,2),0)</f>
        <v/>
      </c>
      <c r="O774">
        <f>IF(L774=0,"Bezahlt",IF(K774&gt;0,"Teilbezahlt","Offen"))</f>
        <v/>
      </c>
      <c r="P774" s="13">
        <f>F774-TODAY()</f>
        <v/>
      </c>
      <c r="Q774">
        <f>IF(L774&gt;0,IF(P774&lt;0,"Ja","Nein"),"Nein")</f>
        <v/>
      </c>
    </row>
    <row r="775">
      <c r="I775" s="9">
        <f>ROUND(G775*H775,2)</f>
        <v/>
      </c>
      <c r="J775" s="9">
        <f>G775+I775</f>
        <v/>
      </c>
      <c r="K775" s="9">
        <f>IFERROR(SUMIFS(Zahlungen!$D:$D,Zahlungen!$B:$B,$A775),0)</f>
        <v/>
      </c>
      <c r="L775" s="9">
        <f>MAX(J775-K775,0)</f>
        <v/>
      </c>
      <c r="N775" s="9">
        <f>IF(M775&gt;0,ROUND(L775*M775/12,2),0)</f>
        <v/>
      </c>
      <c r="O775">
        <f>IF(L775=0,"Bezahlt",IF(K775&gt;0,"Teilbezahlt","Offen"))</f>
        <v/>
      </c>
      <c r="P775" s="13">
        <f>F775-TODAY()</f>
        <v/>
      </c>
      <c r="Q775">
        <f>IF(L775&gt;0,IF(P775&lt;0,"Ja","Nein"),"Nein")</f>
        <v/>
      </c>
    </row>
    <row r="776">
      <c r="I776" s="9">
        <f>ROUND(G776*H776,2)</f>
        <v/>
      </c>
      <c r="J776" s="9">
        <f>G776+I776</f>
        <v/>
      </c>
      <c r="K776" s="9">
        <f>IFERROR(SUMIFS(Zahlungen!$D:$D,Zahlungen!$B:$B,$A776),0)</f>
        <v/>
      </c>
      <c r="L776" s="9">
        <f>MAX(J776-K776,0)</f>
        <v/>
      </c>
      <c r="N776" s="9">
        <f>IF(M776&gt;0,ROUND(L776*M776/12,2),0)</f>
        <v/>
      </c>
      <c r="O776">
        <f>IF(L776=0,"Bezahlt",IF(K776&gt;0,"Teilbezahlt","Offen"))</f>
        <v/>
      </c>
      <c r="P776" s="13">
        <f>F776-TODAY()</f>
        <v/>
      </c>
      <c r="Q776">
        <f>IF(L776&gt;0,IF(P776&lt;0,"Ja","Nein"),"Nein")</f>
        <v/>
      </c>
    </row>
    <row r="777">
      <c r="I777" s="9">
        <f>ROUND(G777*H777,2)</f>
        <v/>
      </c>
      <c r="J777" s="9">
        <f>G777+I777</f>
        <v/>
      </c>
      <c r="K777" s="9">
        <f>IFERROR(SUMIFS(Zahlungen!$D:$D,Zahlungen!$B:$B,$A777),0)</f>
        <v/>
      </c>
      <c r="L777" s="9">
        <f>MAX(J777-K777,0)</f>
        <v/>
      </c>
      <c r="N777" s="9">
        <f>IF(M777&gt;0,ROUND(L777*M777/12,2),0)</f>
        <v/>
      </c>
      <c r="O777">
        <f>IF(L777=0,"Bezahlt",IF(K777&gt;0,"Teilbezahlt","Offen"))</f>
        <v/>
      </c>
      <c r="P777" s="13">
        <f>F777-TODAY()</f>
        <v/>
      </c>
      <c r="Q777">
        <f>IF(L777&gt;0,IF(P777&lt;0,"Ja","Nein"),"Nein")</f>
        <v/>
      </c>
    </row>
    <row r="778">
      <c r="I778" s="9">
        <f>ROUND(G778*H778,2)</f>
        <v/>
      </c>
      <c r="J778" s="9">
        <f>G778+I778</f>
        <v/>
      </c>
      <c r="K778" s="9">
        <f>IFERROR(SUMIFS(Zahlungen!$D:$D,Zahlungen!$B:$B,$A778),0)</f>
        <v/>
      </c>
      <c r="L778" s="9">
        <f>MAX(J778-K778,0)</f>
        <v/>
      </c>
      <c r="N778" s="9">
        <f>IF(M778&gt;0,ROUND(L778*M778/12,2),0)</f>
        <v/>
      </c>
      <c r="O778">
        <f>IF(L778=0,"Bezahlt",IF(K778&gt;0,"Teilbezahlt","Offen"))</f>
        <v/>
      </c>
      <c r="P778" s="13">
        <f>F778-TODAY()</f>
        <v/>
      </c>
      <c r="Q778">
        <f>IF(L778&gt;0,IF(P778&lt;0,"Ja","Nein"),"Nein")</f>
        <v/>
      </c>
    </row>
    <row r="779">
      <c r="I779" s="9">
        <f>ROUND(G779*H779,2)</f>
        <v/>
      </c>
      <c r="J779" s="9">
        <f>G779+I779</f>
        <v/>
      </c>
      <c r="K779" s="9">
        <f>IFERROR(SUMIFS(Zahlungen!$D:$D,Zahlungen!$B:$B,$A779),0)</f>
        <v/>
      </c>
      <c r="L779" s="9">
        <f>MAX(J779-K779,0)</f>
        <v/>
      </c>
      <c r="N779" s="9">
        <f>IF(M779&gt;0,ROUND(L779*M779/12,2),0)</f>
        <v/>
      </c>
      <c r="O779">
        <f>IF(L779=0,"Bezahlt",IF(K779&gt;0,"Teilbezahlt","Offen"))</f>
        <v/>
      </c>
      <c r="P779" s="13">
        <f>F779-TODAY()</f>
        <v/>
      </c>
      <c r="Q779">
        <f>IF(L779&gt;0,IF(P779&lt;0,"Ja","Nein"),"Nein")</f>
        <v/>
      </c>
    </row>
    <row r="780">
      <c r="I780" s="9">
        <f>ROUND(G780*H780,2)</f>
        <v/>
      </c>
      <c r="J780" s="9">
        <f>G780+I780</f>
        <v/>
      </c>
      <c r="K780" s="9">
        <f>IFERROR(SUMIFS(Zahlungen!$D:$D,Zahlungen!$B:$B,$A780),0)</f>
        <v/>
      </c>
      <c r="L780" s="9">
        <f>MAX(J780-K780,0)</f>
        <v/>
      </c>
      <c r="N780" s="9">
        <f>IF(M780&gt;0,ROUND(L780*M780/12,2),0)</f>
        <v/>
      </c>
      <c r="O780">
        <f>IF(L780=0,"Bezahlt",IF(K780&gt;0,"Teilbezahlt","Offen"))</f>
        <v/>
      </c>
      <c r="P780" s="13">
        <f>F780-TODAY()</f>
        <v/>
      </c>
      <c r="Q780">
        <f>IF(L780&gt;0,IF(P780&lt;0,"Ja","Nein"),"Nein")</f>
        <v/>
      </c>
    </row>
    <row r="781">
      <c r="I781" s="9">
        <f>ROUND(G781*H781,2)</f>
        <v/>
      </c>
      <c r="J781" s="9">
        <f>G781+I781</f>
        <v/>
      </c>
      <c r="K781" s="9">
        <f>IFERROR(SUMIFS(Zahlungen!$D:$D,Zahlungen!$B:$B,$A781),0)</f>
        <v/>
      </c>
      <c r="L781" s="9">
        <f>MAX(J781-K781,0)</f>
        <v/>
      </c>
      <c r="N781" s="9">
        <f>IF(M781&gt;0,ROUND(L781*M781/12,2),0)</f>
        <v/>
      </c>
      <c r="O781">
        <f>IF(L781=0,"Bezahlt",IF(K781&gt;0,"Teilbezahlt","Offen"))</f>
        <v/>
      </c>
      <c r="P781" s="13">
        <f>F781-TODAY()</f>
        <v/>
      </c>
      <c r="Q781">
        <f>IF(L781&gt;0,IF(P781&lt;0,"Ja","Nein"),"Nein")</f>
        <v/>
      </c>
    </row>
    <row r="782">
      <c r="I782" s="9">
        <f>ROUND(G782*H782,2)</f>
        <v/>
      </c>
      <c r="J782" s="9">
        <f>G782+I782</f>
        <v/>
      </c>
      <c r="K782" s="9">
        <f>IFERROR(SUMIFS(Zahlungen!$D:$D,Zahlungen!$B:$B,$A782),0)</f>
        <v/>
      </c>
      <c r="L782" s="9">
        <f>MAX(J782-K782,0)</f>
        <v/>
      </c>
      <c r="N782" s="9">
        <f>IF(M782&gt;0,ROUND(L782*M782/12,2),0)</f>
        <v/>
      </c>
      <c r="O782">
        <f>IF(L782=0,"Bezahlt",IF(K782&gt;0,"Teilbezahlt","Offen"))</f>
        <v/>
      </c>
      <c r="P782" s="13">
        <f>F782-TODAY()</f>
        <v/>
      </c>
      <c r="Q782">
        <f>IF(L782&gt;0,IF(P782&lt;0,"Ja","Nein"),"Nein")</f>
        <v/>
      </c>
    </row>
    <row r="783">
      <c r="I783" s="9">
        <f>ROUND(G783*H783,2)</f>
        <v/>
      </c>
      <c r="J783" s="9">
        <f>G783+I783</f>
        <v/>
      </c>
      <c r="K783" s="9">
        <f>IFERROR(SUMIFS(Zahlungen!$D:$D,Zahlungen!$B:$B,$A783),0)</f>
        <v/>
      </c>
      <c r="L783" s="9">
        <f>MAX(J783-K783,0)</f>
        <v/>
      </c>
      <c r="N783" s="9">
        <f>IF(M783&gt;0,ROUND(L783*M783/12,2),0)</f>
        <v/>
      </c>
      <c r="O783">
        <f>IF(L783=0,"Bezahlt",IF(K783&gt;0,"Teilbezahlt","Offen"))</f>
        <v/>
      </c>
      <c r="P783" s="13">
        <f>F783-TODAY()</f>
        <v/>
      </c>
      <c r="Q783">
        <f>IF(L783&gt;0,IF(P783&lt;0,"Ja","Nein"),"Nein")</f>
        <v/>
      </c>
    </row>
    <row r="784">
      <c r="I784" s="9">
        <f>ROUND(G784*H784,2)</f>
        <v/>
      </c>
      <c r="J784" s="9">
        <f>G784+I784</f>
        <v/>
      </c>
      <c r="K784" s="9">
        <f>IFERROR(SUMIFS(Zahlungen!$D:$D,Zahlungen!$B:$B,$A784),0)</f>
        <v/>
      </c>
      <c r="L784" s="9">
        <f>MAX(J784-K784,0)</f>
        <v/>
      </c>
      <c r="N784" s="9">
        <f>IF(M784&gt;0,ROUND(L784*M784/12,2),0)</f>
        <v/>
      </c>
      <c r="O784">
        <f>IF(L784=0,"Bezahlt",IF(K784&gt;0,"Teilbezahlt","Offen"))</f>
        <v/>
      </c>
      <c r="P784" s="13">
        <f>F784-TODAY()</f>
        <v/>
      </c>
      <c r="Q784">
        <f>IF(L784&gt;0,IF(P784&lt;0,"Ja","Nein"),"Nein")</f>
        <v/>
      </c>
    </row>
    <row r="785">
      <c r="I785" s="9">
        <f>ROUND(G785*H785,2)</f>
        <v/>
      </c>
      <c r="J785" s="9">
        <f>G785+I785</f>
        <v/>
      </c>
      <c r="K785" s="9">
        <f>IFERROR(SUMIFS(Zahlungen!$D:$D,Zahlungen!$B:$B,$A785),0)</f>
        <v/>
      </c>
      <c r="L785" s="9">
        <f>MAX(J785-K785,0)</f>
        <v/>
      </c>
      <c r="N785" s="9">
        <f>IF(M785&gt;0,ROUND(L785*M785/12,2),0)</f>
        <v/>
      </c>
      <c r="O785">
        <f>IF(L785=0,"Bezahlt",IF(K785&gt;0,"Teilbezahlt","Offen"))</f>
        <v/>
      </c>
      <c r="P785" s="13">
        <f>F785-TODAY()</f>
        <v/>
      </c>
      <c r="Q785">
        <f>IF(L785&gt;0,IF(P785&lt;0,"Ja","Nein"),"Nein")</f>
        <v/>
      </c>
    </row>
    <row r="786">
      <c r="I786" s="9">
        <f>ROUND(G786*H786,2)</f>
        <v/>
      </c>
      <c r="J786" s="9">
        <f>G786+I786</f>
        <v/>
      </c>
      <c r="K786" s="9">
        <f>IFERROR(SUMIFS(Zahlungen!$D:$D,Zahlungen!$B:$B,$A786),0)</f>
        <v/>
      </c>
      <c r="L786" s="9">
        <f>MAX(J786-K786,0)</f>
        <v/>
      </c>
      <c r="N786" s="9">
        <f>IF(M786&gt;0,ROUND(L786*M786/12,2),0)</f>
        <v/>
      </c>
      <c r="O786">
        <f>IF(L786=0,"Bezahlt",IF(K786&gt;0,"Teilbezahlt","Offen"))</f>
        <v/>
      </c>
      <c r="P786" s="13">
        <f>F786-TODAY()</f>
        <v/>
      </c>
      <c r="Q786">
        <f>IF(L786&gt;0,IF(P786&lt;0,"Ja","Nein"),"Nein")</f>
        <v/>
      </c>
    </row>
    <row r="787">
      <c r="I787" s="9">
        <f>ROUND(G787*H787,2)</f>
        <v/>
      </c>
      <c r="J787" s="9">
        <f>G787+I787</f>
        <v/>
      </c>
      <c r="K787" s="9">
        <f>IFERROR(SUMIFS(Zahlungen!$D:$D,Zahlungen!$B:$B,$A787),0)</f>
        <v/>
      </c>
      <c r="L787" s="9">
        <f>MAX(J787-K787,0)</f>
        <v/>
      </c>
      <c r="N787" s="9">
        <f>IF(M787&gt;0,ROUND(L787*M787/12,2),0)</f>
        <v/>
      </c>
      <c r="O787">
        <f>IF(L787=0,"Bezahlt",IF(K787&gt;0,"Teilbezahlt","Offen"))</f>
        <v/>
      </c>
      <c r="P787" s="13">
        <f>F787-TODAY()</f>
        <v/>
      </c>
      <c r="Q787">
        <f>IF(L787&gt;0,IF(P787&lt;0,"Ja","Nein"),"Nein")</f>
        <v/>
      </c>
    </row>
    <row r="788">
      <c r="I788" s="9">
        <f>ROUND(G788*H788,2)</f>
        <v/>
      </c>
      <c r="J788" s="9">
        <f>G788+I788</f>
        <v/>
      </c>
      <c r="K788" s="9">
        <f>IFERROR(SUMIFS(Zahlungen!$D:$D,Zahlungen!$B:$B,$A788),0)</f>
        <v/>
      </c>
      <c r="L788" s="9">
        <f>MAX(J788-K788,0)</f>
        <v/>
      </c>
      <c r="N788" s="9">
        <f>IF(M788&gt;0,ROUND(L788*M788/12,2),0)</f>
        <v/>
      </c>
      <c r="O788">
        <f>IF(L788=0,"Bezahlt",IF(K788&gt;0,"Teilbezahlt","Offen"))</f>
        <v/>
      </c>
      <c r="P788" s="13">
        <f>F788-TODAY()</f>
        <v/>
      </c>
      <c r="Q788">
        <f>IF(L788&gt;0,IF(P788&lt;0,"Ja","Nein"),"Nein")</f>
        <v/>
      </c>
    </row>
    <row r="789">
      <c r="I789" s="9">
        <f>ROUND(G789*H789,2)</f>
        <v/>
      </c>
      <c r="J789" s="9">
        <f>G789+I789</f>
        <v/>
      </c>
      <c r="K789" s="9">
        <f>IFERROR(SUMIFS(Zahlungen!$D:$D,Zahlungen!$B:$B,$A789),0)</f>
        <v/>
      </c>
      <c r="L789" s="9">
        <f>MAX(J789-K789,0)</f>
        <v/>
      </c>
      <c r="N789" s="9">
        <f>IF(M789&gt;0,ROUND(L789*M789/12,2),0)</f>
        <v/>
      </c>
      <c r="O789">
        <f>IF(L789=0,"Bezahlt",IF(K789&gt;0,"Teilbezahlt","Offen"))</f>
        <v/>
      </c>
      <c r="P789" s="13">
        <f>F789-TODAY()</f>
        <v/>
      </c>
      <c r="Q789">
        <f>IF(L789&gt;0,IF(P789&lt;0,"Ja","Nein"),"Nein")</f>
        <v/>
      </c>
    </row>
    <row r="790">
      <c r="I790" s="9">
        <f>ROUND(G790*H790,2)</f>
        <v/>
      </c>
      <c r="J790" s="9">
        <f>G790+I790</f>
        <v/>
      </c>
      <c r="K790" s="9">
        <f>IFERROR(SUMIFS(Zahlungen!$D:$D,Zahlungen!$B:$B,$A790),0)</f>
        <v/>
      </c>
      <c r="L790" s="9">
        <f>MAX(J790-K790,0)</f>
        <v/>
      </c>
      <c r="N790" s="9">
        <f>IF(M790&gt;0,ROUND(L790*M790/12,2),0)</f>
        <v/>
      </c>
      <c r="O790">
        <f>IF(L790=0,"Bezahlt",IF(K790&gt;0,"Teilbezahlt","Offen"))</f>
        <v/>
      </c>
      <c r="P790" s="13">
        <f>F790-TODAY()</f>
        <v/>
      </c>
      <c r="Q790">
        <f>IF(L790&gt;0,IF(P790&lt;0,"Ja","Nein"),"Nein")</f>
        <v/>
      </c>
    </row>
    <row r="791">
      <c r="I791" s="9">
        <f>ROUND(G791*H791,2)</f>
        <v/>
      </c>
      <c r="J791" s="9">
        <f>G791+I791</f>
        <v/>
      </c>
      <c r="K791" s="9">
        <f>IFERROR(SUMIFS(Zahlungen!$D:$D,Zahlungen!$B:$B,$A791),0)</f>
        <v/>
      </c>
      <c r="L791" s="9">
        <f>MAX(J791-K791,0)</f>
        <v/>
      </c>
      <c r="N791" s="9">
        <f>IF(M791&gt;0,ROUND(L791*M791/12,2),0)</f>
        <v/>
      </c>
      <c r="O791">
        <f>IF(L791=0,"Bezahlt",IF(K791&gt;0,"Teilbezahlt","Offen"))</f>
        <v/>
      </c>
      <c r="P791" s="13">
        <f>F791-TODAY()</f>
        <v/>
      </c>
      <c r="Q791">
        <f>IF(L791&gt;0,IF(P791&lt;0,"Ja","Nein"),"Nein")</f>
        <v/>
      </c>
    </row>
    <row r="792">
      <c r="I792" s="9">
        <f>ROUND(G792*H792,2)</f>
        <v/>
      </c>
      <c r="J792" s="9">
        <f>G792+I792</f>
        <v/>
      </c>
      <c r="K792" s="9">
        <f>IFERROR(SUMIFS(Zahlungen!$D:$D,Zahlungen!$B:$B,$A792),0)</f>
        <v/>
      </c>
      <c r="L792" s="9">
        <f>MAX(J792-K792,0)</f>
        <v/>
      </c>
      <c r="N792" s="9">
        <f>IF(M792&gt;0,ROUND(L792*M792/12,2),0)</f>
        <v/>
      </c>
      <c r="O792">
        <f>IF(L792=0,"Bezahlt",IF(K792&gt;0,"Teilbezahlt","Offen"))</f>
        <v/>
      </c>
      <c r="P792" s="13">
        <f>F792-TODAY()</f>
        <v/>
      </c>
      <c r="Q792">
        <f>IF(L792&gt;0,IF(P792&lt;0,"Ja","Nein"),"Nein")</f>
        <v/>
      </c>
    </row>
    <row r="793">
      <c r="I793" s="9">
        <f>ROUND(G793*H793,2)</f>
        <v/>
      </c>
      <c r="J793" s="9">
        <f>G793+I793</f>
        <v/>
      </c>
      <c r="K793" s="9">
        <f>IFERROR(SUMIFS(Zahlungen!$D:$D,Zahlungen!$B:$B,$A793),0)</f>
        <v/>
      </c>
      <c r="L793" s="9">
        <f>MAX(J793-K793,0)</f>
        <v/>
      </c>
      <c r="N793" s="9">
        <f>IF(M793&gt;0,ROUND(L793*M793/12,2),0)</f>
        <v/>
      </c>
      <c r="O793">
        <f>IF(L793=0,"Bezahlt",IF(K793&gt;0,"Teilbezahlt","Offen"))</f>
        <v/>
      </c>
      <c r="P793" s="13">
        <f>F793-TODAY()</f>
        <v/>
      </c>
      <c r="Q793">
        <f>IF(L793&gt;0,IF(P793&lt;0,"Ja","Nein"),"Nein")</f>
        <v/>
      </c>
    </row>
    <row r="794">
      <c r="I794" s="9">
        <f>ROUND(G794*H794,2)</f>
        <v/>
      </c>
      <c r="J794" s="9">
        <f>G794+I794</f>
        <v/>
      </c>
      <c r="K794" s="9">
        <f>IFERROR(SUMIFS(Zahlungen!$D:$D,Zahlungen!$B:$B,$A794),0)</f>
        <v/>
      </c>
      <c r="L794" s="9">
        <f>MAX(J794-K794,0)</f>
        <v/>
      </c>
      <c r="N794" s="9">
        <f>IF(M794&gt;0,ROUND(L794*M794/12,2),0)</f>
        <v/>
      </c>
      <c r="O794">
        <f>IF(L794=0,"Bezahlt",IF(K794&gt;0,"Teilbezahlt","Offen"))</f>
        <v/>
      </c>
      <c r="P794" s="13">
        <f>F794-TODAY()</f>
        <v/>
      </c>
      <c r="Q794">
        <f>IF(L794&gt;0,IF(P794&lt;0,"Ja","Nein"),"Nein")</f>
        <v/>
      </c>
    </row>
    <row r="795">
      <c r="I795" s="9">
        <f>ROUND(G795*H795,2)</f>
        <v/>
      </c>
      <c r="J795" s="9">
        <f>G795+I795</f>
        <v/>
      </c>
      <c r="K795" s="9">
        <f>IFERROR(SUMIFS(Zahlungen!$D:$D,Zahlungen!$B:$B,$A795),0)</f>
        <v/>
      </c>
      <c r="L795" s="9">
        <f>MAX(J795-K795,0)</f>
        <v/>
      </c>
      <c r="N795" s="9">
        <f>IF(M795&gt;0,ROUND(L795*M795/12,2),0)</f>
        <v/>
      </c>
      <c r="O795">
        <f>IF(L795=0,"Bezahlt",IF(K795&gt;0,"Teilbezahlt","Offen"))</f>
        <v/>
      </c>
      <c r="P795" s="13">
        <f>F795-TODAY()</f>
        <v/>
      </c>
      <c r="Q795">
        <f>IF(L795&gt;0,IF(P795&lt;0,"Ja","Nein"),"Nein")</f>
        <v/>
      </c>
    </row>
    <row r="796">
      <c r="I796" s="9">
        <f>ROUND(G796*H796,2)</f>
        <v/>
      </c>
      <c r="J796" s="9">
        <f>G796+I796</f>
        <v/>
      </c>
      <c r="K796" s="9">
        <f>IFERROR(SUMIFS(Zahlungen!$D:$D,Zahlungen!$B:$B,$A796),0)</f>
        <v/>
      </c>
      <c r="L796" s="9">
        <f>MAX(J796-K796,0)</f>
        <v/>
      </c>
      <c r="N796" s="9">
        <f>IF(M796&gt;0,ROUND(L796*M796/12,2),0)</f>
        <v/>
      </c>
      <c r="O796">
        <f>IF(L796=0,"Bezahlt",IF(K796&gt;0,"Teilbezahlt","Offen"))</f>
        <v/>
      </c>
      <c r="P796" s="13">
        <f>F796-TODAY()</f>
        <v/>
      </c>
      <c r="Q796">
        <f>IF(L796&gt;0,IF(P796&lt;0,"Ja","Nein"),"Nein")</f>
        <v/>
      </c>
    </row>
    <row r="797">
      <c r="I797" s="9">
        <f>ROUND(G797*H797,2)</f>
        <v/>
      </c>
      <c r="J797" s="9">
        <f>G797+I797</f>
        <v/>
      </c>
      <c r="K797" s="9">
        <f>IFERROR(SUMIFS(Zahlungen!$D:$D,Zahlungen!$B:$B,$A797),0)</f>
        <v/>
      </c>
      <c r="L797" s="9">
        <f>MAX(J797-K797,0)</f>
        <v/>
      </c>
      <c r="N797" s="9">
        <f>IF(M797&gt;0,ROUND(L797*M797/12,2),0)</f>
        <v/>
      </c>
      <c r="O797">
        <f>IF(L797=0,"Bezahlt",IF(K797&gt;0,"Teilbezahlt","Offen"))</f>
        <v/>
      </c>
      <c r="P797" s="13">
        <f>F797-TODAY()</f>
        <v/>
      </c>
      <c r="Q797">
        <f>IF(L797&gt;0,IF(P797&lt;0,"Ja","Nein"),"Nein")</f>
        <v/>
      </c>
    </row>
    <row r="798">
      <c r="I798" s="9">
        <f>ROUND(G798*H798,2)</f>
        <v/>
      </c>
      <c r="J798" s="9">
        <f>G798+I798</f>
        <v/>
      </c>
      <c r="K798" s="9">
        <f>IFERROR(SUMIFS(Zahlungen!$D:$D,Zahlungen!$B:$B,$A798),0)</f>
        <v/>
      </c>
      <c r="L798" s="9">
        <f>MAX(J798-K798,0)</f>
        <v/>
      </c>
      <c r="N798" s="9">
        <f>IF(M798&gt;0,ROUND(L798*M798/12,2),0)</f>
        <v/>
      </c>
      <c r="O798">
        <f>IF(L798=0,"Bezahlt",IF(K798&gt;0,"Teilbezahlt","Offen"))</f>
        <v/>
      </c>
      <c r="P798" s="13">
        <f>F798-TODAY()</f>
        <v/>
      </c>
      <c r="Q798">
        <f>IF(L798&gt;0,IF(P798&lt;0,"Ja","Nein"),"Nein")</f>
        <v/>
      </c>
    </row>
    <row r="799">
      <c r="I799" s="9">
        <f>ROUND(G799*H799,2)</f>
        <v/>
      </c>
      <c r="J799" s="9">
        <f>G799+I799</f>
        <v/>
      </c>
      <c r="K799" s="9">
        <f>IFERROR(SUMIFS(Zahlungen!$D:$D,Zahlungen!$B:$B,$A799),0)</f>
        <v/>
      </c>
      <c r="L799" s="9">
        <f>MAX(J799-K799,0)</f>
        <v/>
      </c>
      <c r="N799" s="9">
        <f>IF(M799&gt;0,ROUND(L799*M799/12,2),0)</f>
        <v/>
      </c>
      <c r="O799">
        <f>IF(L799=0,"Bezahlt",IF(K799&gt;0,"Teilbezahlt","Offen"))</f>
        <v/>
      </c>
      <c r="P799" s="13">
        <f>F799-TODAY()</f>
        <v/>
      </c>
      <c r="Q799">
        <f>IF(L799&gt;0,IF(P799&lt;0,"Ja","Nein"),"Nein")</f>
        <v/>
      </c>
    </row>
    <row r="800">
      <c r="I800" s="9">
        <f>ROUND(G800*H800,2)</f>
        <v/>
      </c>
      <c r="J800" s="9">
        <f>G800+I800</f>
        <v/>
      </c>
      <c r="K800" s="9">
        <f>IFERROR(SUMIFS(Zahlungen!$D:$D,Zahlungen!$B:$B,$A800),0)</f>
        <v/>
      </c>
      <c r="L800" s="9">
        <f>MAX(J800-K800,0)</f>
        <v/>
      </c>
      <c r="N800" s="9">
        <f>IF(M800&gt;0,ROUND(L800*M800/12,2),0)</f>
        <v/>
      </c>
      <c r="O800">
        <f>IF(L800=0,"Bezahlt",IF(K800&gt;0,"Teilbezahlt","Offen"))</f>
        <v/>
      </c>
      <c r="P800" s="13">
        <f>F800-TODAY()</f>
        <v/>
      </c>
      <c r="Q800">
        <f>IF(L800&gt;0,IF(P800&lt;0,"Ja","Nein"),"Nein")</f>
        <v/>
      </c>
    </row>
    <row r="801">
      <c r="I801" s="9">
        <f>ROUND(G801*H801,2)</f>
        <v/>
      </c>
      <c r="J801" s="9">
        <f>G801+I801</f>
        <v/>
      </c>
      <c r="K801" s="9">
        <f>IFERROR(SUMIFS(Zahlungen!$D:$D,Zahlungen!$B:$B,$A801),0)</f>
        <v/>
      </c>
      <c r="L801" s="9">
        <f>MAX(J801-K801,0)</f>
        <v/>
      </c>
      <c r="N801" s="9">
        <f>IF(M801&gt;0,ROUND(L801*M801/12,2),0)</f>
        <v/>
      </c>
      <c r="O801">
        <f>IF(L801=0,"Bezahlt",IF(K801&gt;0,"Teilbezahlt","Offen"))</f>
        <v/>
      </c>
      <c r="P801" s="13">
        <f>F801-TODAY()</f>
        <v/>
      </c>
      <c r="Q801">
        <f>IF(L801&gt;0,IF(P801&lt;0,"Ja","Nein"),"Nein")</f>
        <v/>
      </c>
    </row>
    <row r="802">
      <c r="I802" s="9">
        <f>ROUND(G802*H802,2)</f>
        <v/>
      </c>
      <c r="J802" s="9">
        <f>G802+I802</f>
        <v/>
      </c>
      <c r="K802" s="9">
        <f>IFERROR(SUMIFS(Zahlungen!$D:$D,Zahlungen!$B:$B,$A802),0)</f>
        <v/>
      </c>
      <c r="L802" s="9">
        <f>MAX(J802-K802,0)</f>
        <v/>
      </c>
      <c r="N802" s="9">
        <f>IF(M802&gt;0,ROUND(L802*M802/12,2),0)</f>
        <v/>
      </c>
      <c r="O802">
        <f>IF(L802=0,"Bezahlt",IF(K802&gt;0,"Teilbezahlt","Offen"))</f>
        <v/>
      </c>
      <c r="P802" s="13">
        <f>F802-TODAY()</f>
        <v/>
      </c>
      <c r="Q802">
        <f>IF(L802&gt;0,IF(P802&lt;0,"Ja","Nein"),"Nein")</f>
        <v/>
      </c>
    </row>
    <row r="803">
      <c r="I803" s="9">
        <f>ROUND(G803*H803,2)</f>
        <v/>
      </c>
      <c r="J803" s="9">
        <f>G803+I803</f>
        <v/>
      </c>
      <c r="K803" s="9">
        <f>IFERROR(SUMIFS(Zahlungen!$D:$D,Zahlungen!$B:$B,$A803),0)</f>
        <v/>
      </c>
      <c r="L803" s="9">
        <f>MAX(J803-K803,0)</f>
        <v/>
      </c>
      <c r="N803" s="9">
        <f>IF(M803&gt;0,ROUND(L803*M803/12,2),0)</f>
        <v/>
      </c>
      <c r="O803">
        <f>IF(L803=0,"Bezahlt",IF(K803&gt;0,"Teilbezahlt","Offen"))</f>
        <v/>
      </c>
      <c r="P803" s="13">
        <f>F803-TODAY()</f>
        <v/>
      </c>
      <c r="Q803">
        <f>IF(L803&gt;0,IF(P803&lt;0,"Ja","Nein"),"Nein")</f>
        <v/>
      </c>
    </row>
    <row r="804">
      <c r="I804" s="9">
        <f>ROUND(G804*H804,2)</f>
        <v/>
      </c>
      <c r="J804" s="9">
        <f>G804+I804</f>
        <v/>
      </c>
      <c r="K804" s="9">
        <f>IFERROR(SUMIFS(Zahlungen!$D:$D,Zahlungen!$B:$B,$A804),0)</f>
        <v/>
      </c>
      <c r="L804" s="9">
        <f>MAX(J804-K804,0)</f>
        <v/>
      </c>
      <c r="N804" s="9">
        <f>IF(M804&gt;0,ROUND(L804*M804/12,2),0)</f>
        <v/>
      </c>
      <c r="O804">
        <f>IF(L804=0,"Bezahlt",IF(K804&gt;0,"Teilbezahlt","Offen"))</f>
        <v/>
      </c>
      <c r="P804" s="13">
        <f>F804-TODAY()</f>
        <v/>
      </c>
      <c r="Q804">
        <f>IF(L804&gt;0,IF(P804&lt;0,"Ja","Nein"),"Nein")</f>
        <v/>
      </c>
    </row>
    <row r="805">
      <c r="I805" s="9">
        <f>ROUND(G805*H805,2)</f>
        <v/>
      </c>
      <c r="J805" s="9">
        <f>G805+I805</f>
        <v/>
      </c>
      <c r="K805" s="9">
        <f>IFERROR(SUMIFS(Zahlungen!$D:$D,Zahlungen!$B:$B,$A805),0)</f>
        <v/>
      </c>
      <c r="L805" s="9">
        <f>MAX(J805-K805,0)</f>
        <v/>
      </c>
      <c r="N805" s="9">
        <f>IF(M805&gt;0,ROUND(L805*M805/12,2),0)</f>
        <v/>
      </c>
      <c r="O805">
        <f>IF(L805=0,"Bezahlt",IF(K805&gt;0,"Teilbezahlt","Offen"))</f>
        <v/>
      </c>
      <c r="P805" s="13">
        <f>F805-TODAY()</f>
        <v/>
      </c>
      <c r="Q805">
        <f>IF(L805&gt;0,IF(P805&lt;0,"Ja","Nein"),"Nein")</f>
        <v/>
      </c>
    </row>
    <row r="806">
      <c r="I806" s="9">
        <f>ROUND(G806*H806,2)</f>
        <v/>
      </c>
      <c r="J806" s="9">
        <f>G806+I806</f>
        <v/>
      </c>
      <c r="K806" s="9">
        <f>IFERROR(SUMIFS(Zahlungen!$D:$D,Zahlungen!$B:$B,$A806),0)</f>
        <v/>
      </c>
      <c r="L806" s="9">
        <f>MAX(J806-K806,0)</f>
        <v/>
      </c>
      <c r="N806" s="9">
        <f>IF(M806&gt;0,ROUND(L806*M806/12,2),0)</f>
        <v/>
      </c>
      <c r="O806">
        <f>IF(L806=0,"Bezahlt",IF(K806&gt;0,"Teilbezahlt","Offen"))</f>
        <v/>
      </c>
      <c r="P806" s="13">
        <f>F806-TODAY()</f>
        <v/>
      </c>
      <c r="Q806">
        <f>IF(L806&gt;0,IF(P806&lt;0,"Ja","Nein"),"Nein")</f>
        <v/>
      </c>
    </row>
    <row r="807">
      <c r="I807" s="9">
        <f>ROUND(G807*H807,2)</f>
        <v/>
      </c>
      <c r="J807" s="9">
        <f>G807+I807</f>
        <v/>
      </c>
      <c r="K807" s="9">
        <f>IFERROR(SUMIFS(Zahlungen!$D:$D,Zahlungen!$B:$B,$A807),0)</f>
        <v/>
      </c>
      <c r="L807" s="9">
        <f>MAX(J807-K807,0)</f>
        <v/>
      </c>
      <c r="N807" s="9">
        <f>IF(M807&gt;0,ROUND(L807*M807/12,2),0)</f>
        <v/>
      </c>
      <c r="O807">
        <f>IF(L807=0,"Bezahlt",IF(K807&gt;0,"Teilbezahlt","Offen"))</f>
        <v/>
      </c>
      <c r="P807" s="13">
        <f>F807-TODAY()</f>
        <v/>
      </c>
      <c r="Q807">
        <f>IF(L807&gt;0,IF(P807&lt;0,"Ja","Nein"),"Nein")</f>
        <v/>
      </c>
    </row>
    <row r="808">
      <c r="I808" s="9">
        <f>ROUND(G808*H808,2)</f>
        <v/>
      </c>
      <c r="J808" s="9">
        <f>G808+I808</f>
        <v/>
      </c>
      <c r="K808" s="9">
        <f>IFERROR(SUMIFS(Zahlungen!$D:$D,Zahlungen!$B:$B,$A808),0)</f>
        <v/>
      </c>
      <c r="L808" s="9">
        <f>MAX(J808-K808,0)</f>
        <v/>
      </c>
      <c r="N808" s="9">
        <f>IF(M808&gt;0,ROUND(L808*M808/12,2),0)</f>
        <v/>
      </c>
      <c r="O808">
        <f>IF(L808=0,"Bezahlt",IF(K808&gt;0,"Teilbezahlt","Offen"))</f>
        <v/>
      </c>
      <c r="P808" s="13">
        <f>F808-TODAY()</f>
        <v/>
      </c>
      <c r="Q808">
        <f>IF(L808&gt;0,IF(P808&lt;0,"Ja","Nein"),"Nein")</f>
        <v/>
      </c>
    </row>
    <row r="809">
      <c r="I809" s="9">
        <f>ROUND(G809*H809,2)</f>
        <v/>
      </c>
      <c r="J809" s="9">
        <f>G809+I809</f>
        <v/>
      </c>
      <c r="K809" s="9">
        <f>IFERROR(SUMIFS(Zahlungen!$D:$D,Zahlungen!$B:$B,$A809),0)</f>
        <v/>
      </c>
      <c r="L809" s="9">
        <f>MAX(J809-K809,0)</f>
        <v/>
      </c>
      <c r="N809" s="9">
        <f>IF(M809&gt;0,ROUND(L809*M809/12,2),0)</f>
        <v/>
      </c>
      <c r="O809">
        <f>IF(L809=0,"Bezahlt",IF(K809&gt;0,"Teilbezahlt","Offen"))</f>
        <v/>
      </c>
      <c r="P809" s="13">
        <f>F809-TODAY()</f>
        <v/>
      </c>
      <c r="Q809">
        <f>IF(L809&gt;0,IF(P809&lt;0,"Ja","Nein"),"Nein")</f>
        <v/>
      </c>
    </row>
    <row r="810">
      <c r="I810" s="9">
        <f>ROUND(G810*H810,2)</f>
        <v/>
      </c>
      <c r="J810" s="9">
        <f>G810+I810</f>
        <v/>
      </c>
      <c r="K810" s="9">
        <f>IFERROR(SUMIFS(Zahlungen!$D:$D,Zahlungen!$B:$B,$A810),0)</f>
        <v/>
      </c>
      <c r="L810" s="9">
        <f>MAX(J810-K810,0)</f>
        <v/>
      </c>
      <c r="N810" s="9">
        <f>IF(M810&gt;0,ROUND(L810*M810/12,2),0)</f>
        <v/>
      </c>
      <c r="O810">
        <f>IF(L810=0,"Bezahlt",IF(K810&gt;0,"Teilbezahlt","Offen"))</f>
        <v/>
      </c>
      <c r="P810" s="13">
        <f>F810-TODAY()</f>
        <v/>
      </c>
      <c r="Q810">
        <f>IF(L810&gt;0,IF(P810&lt;0,"Ja","Nein"),"Nein")</f>
        <v/>
      </c>
    </row>
    <row r="811">
      <c r="I811" s="9">
        <f>ROUND(G811*H811,2)</f>
        <v/>
      </c>
      <c r="J811" s="9">
        <f>G811+I811</f>
        <v/>
      </c>
      <c r="K811" s="9">
        <f>IFERROR(SUMIFS(Zahlungen!$D:$D,Zahlungen!$B:$B,$A811),0)</f>
        <v/>
      </c>
      <c r="L811" s="9">
        <f>MAX(J811-K811,0)</f>
        <v/>
      </c>
      <c r="N811" s="9">
        <f>IF(M811&gt;0,ROUND(L811*M811/12,2),0)</f>
        <v/>
      </c>
      <c r="O811">
        <f>IF(L811=0,"Bezahlt",IF(K811&gt;0,"Teilbezahlt","Offen"))</f>
        <v/>
      </c>
      <c r="P811" s="13">
        <f>F811-TODAY()</f>
        <v/>
      </c>
      <c r="Q811">
        <f>IF(L811&gt;0,IF(P811&lt;0,"Ja","Nein"),"Nein")</f>
        <v/>
      </c>
    </row>
    <row r="812">
      <c r="I812" s="9">
        <f>ROUND(G812*H812,2)</f>
        <v/>
      </c>
      <c r="J812" s="9">
        <f>G812+I812</f>
        <v/>
      </c>
      <c r="K812" s="9">
        <f>IFERROR(SUMIFS(Zahlungen!$D:$D,Zahlungen!$B:$B,$A812),0)</f>
        <v/>
      </c>
      <c r="L812" s="9">
        <f>MAX(J812-K812,0)</f>
        <v/>
      </c>
      <c r="N812" s="9">
        <f>IF(M812&gt;0,ROUND(L812*M812/12,2),0)</f>
        <v/>
      </c>
      <c r="O812">
        <f>IF(L812=0,"Bezahlt",IF(K812&gt;0,"Teilbezahlt","Offen"))</f>
        <v/>
      </c>
      <c r="P812" s="13">
        <f>F812-TODAY()</f>
        <v/>
      </c>
      <c r="Q812">
        <f>IF(L812&gt;0,IF(P812&lt;0,"Ja","Nein"),"Nein")</f>
        <v/>
      </c>
    </row>
    <row r="813">
      <c r="I813" s="9">
        <f>ROUND(G813*H813,2)</f>
        <v/>
      </c>
      <c r="J813" s="9">
        <f>G813+I813</f>
        <v/>
      </c>
      <c r="K813" s="9">
        <f>IFERROR(SUMIFS(Zahlungen!$D:$D,Zahlungen!$B:$B,$A813),0)</f>
        <v/>
      </c>
      <c r="L813" s="9">
        <f>MAX(J813-K813,0)</f>
        <v/>
      </c>
      <c r="N813" s="9">
        <f>IF(M813&gt;0,ROUND(L813*M813/12,2),0)</f>
        <v/>
      </c>
      <c r="O813">
        <f>IF(L813=0,"Bezahlt",IF(K813&gt;0,"Teilbezahlt","Offen"))</f>
        <v/>
      </c>
      <c r="P813" s="13">
        <f>F813-TODAY()</f>
        <v/>
      </c>
      <c r="Q813">
        <f>IF(L813&gt;0,IF(P813&lt;0,"Ja","Nein"),"Nein")</f>
        <v/>
      </c>
    </row>
    <row r="814">
      <c r="I814" s="9">
        <f>ROUND(G814*H814,2)</f>
        <v/>
      </c>
      <c r="J814" s="9">
        <f>G814+I814</f>
        <v/>
      </c>
      <c r="K814" s="9">
        <f>IFERROR(SUMIFS(Zahlungen!$D:$D,Zahlungen!$B:$B,$A814),0)</f>
        <v/>
      </c>
      <c r="L814" s="9">
        <f>MAX(J814-K814,0)</f>
        <v/>
      </c>
      <c r="N814" s="9">
        <f>IF(M814&gt;0,ROUND(L814*M814/12,2),0)</f>
        <v/>
      </c>
      <c r="O814">
        <f>IF(L814=0,"Bezahlt",IF(K814&gt;0,"Teilbezahlt","Offen"))</f>
        <v/>
      </c>
      <c r="P814" s="13">
        <f>F814-TODAY()</f>
        <v/>
      </c>
      <c r="Q814">
        <f>IF(L814&gt;0,IF(P814&lt;0,"Ja","Nein"),"Nein")</f>
        <v/>
      </c>
    </row>
    <row r="815">
      <c r="I815" s="9">
        <f>ROUND(G815*H815,2)</f>
        <v/>
      </c>
      <c r="J815" s="9">
        <f>G815+I815</f>
        <v/>
      </c>
      <c r="K815" s="9">
        <f>IFERROR(SUMIFS(Zahlungen!$D:$D,Zahlungen!$B:$B,$A815),0)</f>
        <v/>
      </c>
      <c r="L815" s="9">
        <f>MAX(J815-K815,0)</f>
        <v/>
      </c>
      <c r="N815" s="9">
        <f>IF(M815&gt;0,ROUND(L815*M815/12,2),0)</f>
        <v/>
      </c>
      <c r="O815">
        <f>IF(L815=0,"Bezahlt",IF(K815&gt;0,"Teilbezahlt","Offen"))</f>
        <v/>
      </c>
      <c r="P815" s="13">
        <f>F815-TODAY()</f>
        <v/>
      </c>
      <c r="Q815">
        <f>IF(L815&gt;0,IF(P815&lt;0,"Ja","Nein"),"Nein")</f>
        <v/>
      </c>
    </row>
    <row r="816">
      <c r="I816" s="9">
        <f>ROUND(G816*H816,2)</f>
        <v/>
      </c>
      <c r="J816" s="9">
        <f>G816+I816</f>
        <v/>
      </c>
      <c r="K816" s="9">
        <f>IFERROR(SUMIFS(Zahlungen!$D:$D,Zahlungen!$B:$B,$A816),0)</f>
        <v/>
      </c>
      <c r="L816" s="9">
        <f>MAX(J816-K816,0)</f>
        <v/>
      </c>
      <c r="N816" s="9">
        <f>IF(M816&gt;0,ROUND(L816*M816/12,2),0)</f>
        <v/>
      </c>
      <c r="O816">
        <f>IF(L816=0,"Bezahlt",IF(K816&gt;0,"Teilbezahlt","Offen"))</f>
        <v/>
      </c>
      <c r="P816" s="13">
        <f>F816-TODAY()</f>
        <v/>
      </c>
      <c r="Q816">
        <f>IF(L816&gt;0,IF(P816&lt;0,"Ja","Nein"),"Nein")</f>
        <v/>
      </c>
    </row>
    <row r="817">
      <c r="I817" s="9">
        <f>ROUND(G817*H817,2)</f>
        <v/>
      </c>
      <c r="J817" s="9">
        <f>G817+I817</f>
        <v/>
      </c>
      <c r="K817" s="9">
        <f>IFERROR(SUMIFS(Zahlungen!$D:$D,Zahlungen!$B:$B,$A817),0)</f>
        <v/>
      </c>
      <c r="L817" s="9">
        <f>MAX(J817-K817,0)</f>
        <v/>
      </c>
      <c r="N817" s="9">
        <f>IF(M817&gt;0,ROUND(L817*M817/12,2),0)</f>
        <v/>
      </c>
      <c r="O817">
        <f>IF(L817=0,"Bezahlt",IF(K817&gt;0,"Teilbezahlt","Offen"))</f>
        <v/>
      </c>
      <c r="P817" s="13">
        <f>F817-TODAY()</f>
        <v/>
      </c>
      <c r="Q817">
        <f>IF(L817&gt;0,IF(P817&lt;0,"Ja","Nein"),"Nein")</f>
        <v/>
      </c>
    </row>
    <row r="818">
      <c r="I818" s="9">
        <f>ROUND(G818*H818,2)</f>
        <v/>
      </c>
      <c r="J818" s="9">
        <f>G818+I818</f>
        <v/>
      </c>
      <c r="K818" s="9">
        <f>IFERROR(SUMIFS(Zahlungen!$D:$D,Zahlungen!$B:$B,$A818),0)</f>
        <v/>
      </c>
      <c r="L818" s="9">
        <f>MAX(J818-K818,0)</f>
        <v/>
      </c>
      <c r="N818" s="9">
        <f>IF(M818&gt;0,ROUND(L818*M818/12,2),0)</f>
        <v/>
      </c>
      <c r="O818">
        <f>IF(L818=0,"Bezahlt",IF(K818&gt;0,"Teilbezahlt","Offen"))</f>
        <v/>
      </c>
      <c r="P818" s="13">
        <f>F818-TODAY()</f>
        <v/>
      </c>
      <c r="Q818">
        <f>IF(L818&gt;0,IF(P818&lt;0,"Ja","Nein"),"Nein")</f>
        <v/>
      </c>
    </row>
    <row r="819">
      <c r="I819" s="9">
        <f>ROUND(G819*H819,2)</f>
        <v/>
      </c>
      <c r="J819" s="9">
        <f>G819+I819</f>
        <v/>
      </c>
      <c r="K819" s="9">
        <f>IFERROR(SUMIFS(Zahlungen!$D:$D,Zahlungen!$B:$B,$A819),0)</f>
        <v/>
      </c>
      <c r="L819" s="9">
        <f>MAX(J819-K819,0)</f>
        <v/>
      </c>
      <c r="N819" s="9">
        <f>IF(M819&gt;0,ROUND(L819*M819/12,2),0)</f>
        <v/>
      </c>
      <c r="O819">
        <f>IF(L819=0,"Bezahlt",IF(K819&gt;0,"Teilbezahlt","Offen"))</f>
        <v/>
      </c>
      <c r="P819" s="13">
        <f>F819-TODAY()</f>
        <v/>
      </c>
      <c r="Q819">
        <f>IF(L819&gt;0,IF(P819&lt;0,"Ja","Nein"),"Nein")</f>
        <v/>
      </c>
    </row>
    <row r="820">
      <c r="I820" s="9">
        <f>ROUND(G820*H820,2)</f>
        <v/>
      </c>
      <c r="J820" s="9">
        <f>G820+I820</f>
        <v/>
      </c>
      <c r="K820" s="9">
        <f>IFERROR(SUMIFS(Zahlungen!$D:$D,Zahlungen!$B:$B,$A820),0)</f>
        <v/>
      </c>
      <c r="L820" s="9">
        <f>MAX(J820-K820,0)</f>
        <v/>
      </c>
      <c r="N820" s="9">
        <f>IF(M820&gt;0,ROUND(L820*M820/12,2),0)</f>
        <v/>
      </c>
      <c r="O820">
        <f>IF(L820=0,"Bezahlt",IF(K820&gt;0,"Teilbezahlt","Offen"))</f>
        <v/>
      </c>
      <c r="P820" s="13">
        <f>F820-TODAY()</f>
        <v/>
      </c>
      <c r="Q820">
        <f>IF(L820&gt;0,IF(P820&lt;0,"Ja","Nein"),"Nein")</f>
        <v/>
      </c>
    </row>
    <row r="821">
      <c r="I821" s="9">
        <f>ROUND(G821*H821,2)</f>
        <v/>
      </c>
      <c r="J821" s="9">
        <f>G821+I821</f>
        <v/>
      </c>
      <c r="K821" s="9">
        <f>IFERROR(SUMIFS(Zahlungen!$D:$D,Zahlungen!$B:$B,$A821),0)</f>
        <v/>
      </c>
      <c r="L821" s="9">
        <f>MAX(J821-K821,0)</f>
        <v/>
      </c>
      <c r="N821" s="9">
        <f>IF(M821&gt;0,ROUND(L821*M821/12,2),0)</f>
        <v/>
      </c>
      <c r="O821">
        <f>IF(L821=0,"Bezahlt",IF(K821&gt;0,"Teilbezahlt","Offen"))</f>
        <v/>
      </c>
      <c r="P821" s="13">
        <f>F821-TODAY()</f>
        <v/>
      </c>
      <c r="Q821">
        <f>IF(L821&gt;0,IF(P821&lt;0,"Ja","Nein"),"Nein")</f>
        <v/>
      </c>
    </row>
    <row r="822">
      <c r="I822" s="9">
        <f>ROUND(G822*H822,2)</f>
        <v/>
      </c>
      <c r="J822" s="9">
        <f>G822+I822</f>
        <v/>
      </c>
      <c r="K822" s="9">
        <f>IFERROR(SUMIFS(Zahlungen!$D:$D,Zahlungen!$B:$B,$A822),0)</f>
        <v/>
      </c>
      <c r="L822" s="9">
        <f>MAX(J822-K822,0)</f>
        <v/>
      </c>
      <c r="N822" s="9">
        <f>IF(M822&gt;0,ROUND(L822*M822/12,2),0)</f>
        <v/>
      </c>
      <c r="O822">
        <f>IF(L822=0,"Bezahlt",IF(K822&gt;0,"Teilbezahlt","Offen"))</f>
        <v/>
      </c>
      <c r="P822" s="13">
        <f>F822-TODAY()</f>
        <v/>
      </c>
      <c r="Q822">
        <f>IF(L822&gt;0,IF(P822&lt;0,"Ja","Nein"),"Nein")</f>
        <v/>
      </c>
    </row>
    <row r="823">
      <c r="I823" s="9">
        <f>ROUND(G823*H823,2)</f>
        <v/>
      </c>
      <c r="J823" s="9">
        <f>G823+I823</f>
        <v/>
      </c>
      <c r="K823" s="9">
        <f>IFERROR(SUMIFS(Zahlungen!$D:$D,Zahlungen!$B:$B,$A823),0)</f>
        <v/>
      </c>
      <c r="L823" s="9">
        <f>MAX(J823-K823,0)</f>
        <v/>
      </c>
      <c r="N823" s="9">
        <f>IF(M823&gt;0,ROUND(L823*M823/12,2),0)</f>
        <v/>
      </c>
      <c r="O823">
        <f>IF(L823=0,"Bezahlt",IF(K823&gt;0,"Teilbezahlt","Offen"))</f>
        <v/>
      </c>
      <c r="P823" s="13">
        <f>F823-TODAY()</f>
        <v/>
      </c>
      <c r="Q823">
        <f>IF(L823&gt;0,IF(P823&lt;0,"Ja","Nein"),"Nein")</f>
        <v/>
      </c>
    </row>
    <row r="824">
      <c r="I824" s="9">
        <f>ROUND(G824*H824,2)</f>
        <v/>
      </c>
      <c r="J824" s="9">
        <f>G824+I824</f>
        <v/>
      </c>
      <c r="K824" s="9">
        <f>IFERROR(SUMIFS(Zahlungen!$D:$D,Zahlungen!$B:$B,$A824),0)</f>
        <v/>
      </c>
      <c r="L824" s="9">
        <f>MAX(J824-K824,0)</f>
        <v/>
      </c>
      <c r="N824" s="9">
        <f>IF(M824&gt;0,ROUND(L824*M824/12,2),0)</f>
        <v/>
      </c>
      <c r="O824">
        <f>IF(L824=0,"Bezahlt",IF(K824&gt;0,"Teilbezahlt","Offen"))</f>
        <v/>
      </c>
      <c r="P824" s="13">
        <f>F824-TODAY()</f>
        <v/>
      </c>
      <c r="Q824">
        <f>IF(L824&gt;0,IF(P824&lt;0,"Ja","Nein"),"Nein")</f>
        <v/>
      </c>
    </row>
    <row r="825">
      <c r="I825" s="9">
        <f>ROUND(G825*H825,2)</f>
        <v/>
      </c>
      <c r="J825" s="9">
        <f>G825+I825</f>
        <v/>
      </c>
      <c r="K825" s="9">
        <f>IFERROR(SUMIFS(Zahlungen!$D:$D,Zahlungen!$B:$B,$A825),0)</f>
        <v/>
      </c>
      <c r="L825" s="9">
        <f>MAX(J825-K825,0)</f>
        <v/>
      </c>
      <c r="N825" s="9">
        <f>IF(M825&gt;0,ROUND(L825*M825/12,2),0)</f>
        <v/>
      </c>
      <c r="O825">
        <f>IF(L825=0,"Bezahlt",IF(K825&gt;0,"Teilbezahlt","Offen"))</f>
        <v/>
      </c>
      <c r="P825" s="13">
        <f>F825-TODAY()</f>
        <v/>
      </c>
      <c r="Q825">
        <f>IF(L825&gt;0,IF(P825&lt;0,"Ja","Nein"),"Nein")</f>
        <v/>
      </c>
    </row>
    <row r="826">
      <c r="I826" s="9">
        <f>ROUND(G826*H826,2)</f>
        <v/>
      </c>
      <c r="J826" s="9">
        <f>G826+I826</f>
        <v/>
      </c>
      <c r="K826" s="9">
        <f>IFERROR(SUMIFS(Zahlungen!$D:$D,Zahlungen!$B:$B,$A826),0)</f>
        <v/>
      </c>
      <c r="L826" s="9">
        <f>MAX(J826-K826,0)</f>
        <v/>
      </c>
      <c r="N826" s="9">
        <f>IF(M826&gt;0,ROUND(L826*M826/12,2),0)</f>
        <v/>
      </c>
      <c r="O826">
        <f>IF(L826=0,"Bezahlt",IF(K826&gt;0,"Teilbezahlt","Offen"))</f>
        <v/>
      </c>
      <c r="P826" s="13">
        <f>F826-TODAY()</f>
        <v/>
      </c>
      <c r="Q826">
        <f>IF(L826&gt;0,IF(P826&lt;0,"Ja","Nein"),"Nein")</f>
        <v/>
      </c>
    </row>
    <row r="827">
      <c r="I827" s="9">
        <f>ROUND(G827*H827,2)</f>
        <v/>
      </c>
      <c r="J827" s="9">
        <f>G827+I827</f>
        <v/>
      </c>
      <c r="K827" s="9">
        <f>IFERROR(SUMIFS(Zahlungen!$D:$D,Zahlungen!$B:$B,$A827),0)</f>
        <v/>
      </c>
      <c r="L827" s="9">
        <f>MAX(J827-K827,0)</f>
        <v/>
      </c>
      <c r="N827" s="9">
        <f>IF(M827&gt;0,ROUND(L827*M827/12,2),0)</f>
        <v/>
      </c>
      <c r="O827">
        <f>IF(L827=0,"Bezahlt",IF(K827&gt;0,"Teilbezahlt","Offen"))</f>
        <v/>
      </c>
      <c r="P827" s="13">
        <f>F827-TODAY()</f>
        <v/>
      </c>
      <c r="Q827">
        <f>IF(L827&gt;0,IF(P827&lt;0,"Ja","Nein"),"Nein")</f>
        <v/>
      </c>
    </row>
    <row r="828">
      <c r="I828" s="9">
        <f>ROUND(G828*H828,2)</f>
        <v/>
      </c>
      <c r="J828" s="9">
        <f>G828+I828</f>
        <v/>
      </c>
      <c r="K828" s="9">
        <f>IFERROR(SUMIFS(Zahlungen!$D:$D,Zahlungen!$B:$B,$A828),0)</f>
        <v/>
      </c>
      <c r="L828" s="9">
        <f>MAX(J828-K828,0)</f>
        <v/>
      </c>
      <c r="N828" s="9">
        <f>IF(M828&gt;0,ROUND(L828*M828/12,2),0)</f>
        <v/>
      </c>
      <c r="O828">
        <f>IF(L828=0,"Bezahlt",IF(K828&gt;0,"Teilbezahlt","Offen"))</f>
        <v/>
      </c>
      <c r="P828" s="13">
        <f>F828-TODAY()</f>
        <v/>
      </c>
      <c r="Q828">
        <f>IF(L828&gt;0,IF(P828&lt;0,"Ja","Nein"),"Nein")</f>
        <v/>
      </c>
    </row>
    <row r="829">
      <c r="I829" s="9">
        <f>ROUND(G829*H829,2)</f>
        <v/>
      </c>
      <c r="J829" s="9">
        <f>G829+I829</f>
        <v/>
      </c>
      <c r="K829" s="9">
        <f>IFERROR(SUMIFS(Zahlungen!$D:$D,Zahlungen!$B:$B,$A829),0)</f>
        <v/>
      </c>
      <c r="L829" s="9">
        <f>MAX(J829-K829,0)</f>
        <v/>
      </c>
      <c r="N829" s="9">
        <f>IF(M829&gt;0,ROUND(L829*M829/12,2),0)</f>
        <v/>
      </c>
      <c r="O829">
        <f>IF(L829=0,"Bezahlt",IF(K829&gt;0,"Teilbezahlt","Offen"))</f>
        <v/>
      </c>
      <c r="P829" s="13">
        <f>F829-TODAY()</f>
        <v/>
      </c>
      <c r="Q829">
        <f>IF(L829&gt;0,IF(P829&lt;0,"Ja","Nein"),"Nein")</f>
        <v/>
      </c>
    </row>
    <row r="830">
      <c r="I830" s="9">
        <f>ROUND(G830*H830,2)</f>
        <v/>
      </c>
      <c r="J830" s="9">
        <f>G830+I830</f>
        <v/>
      </c>
      <c r="K830" s="9">
        <f>IFERROR(SUMIFS(Zahlungen!$D:$D,Zahlungen!$B:$B,$A830),0)</f>
        <v/>
      </c>
      <c r="L830" s="9">
        <f>MAX(J830-K830,0)</f>
        <v/>
      </c>
      <c r="N830" s="9">
        <f>IF(M830&gt;0,ROUND(L830*M830/12,2),0)</f>
        <v/>
      </c>
      <c r="O830">
        <f>IF(L830=0,"Bezahlt",IF(K830&gt;0,"Teilbezahlt","Offen"))</f>
        <v/>
      </c>
      <c r="P830" s="13">
        <f>F830-TODAY()</f>
        <v/>
      </c>
      <c r="Q830">
        <f>IF(L830&gt;0,IF(P830&lt;0,"Ja","Nein"),"Nein")</f>
        <v/>
      </c>
    </row>
    <row r="831">
      <c r="I831" s="9">
        <f>ROUND(G831*H831,2)</f>
        <v/>
      </c>
      <c r="J831" s="9">
        <f>G831+I831</f>
        <v/>
      </c>
      <c r="K831" s="9">
        <f>IFERROR(SUMIFS(Zahlungen!$D:$D,Zahlungen!$B:$B,$A831),0)</f>
        <v/>
      </c>
      <c r="L831" s="9">
        <f>MAX(J831-K831,0)</f>
        <v/>
      </c>
      <c r="N831" s="9">
        <f>IF(M831&gt;0,ROUND(L831*M831/12,2),0)</f>
        <v/>
      </c>
      <c r="O831">
        <f>IF(L831=0,"Bezahlt",IF(K831&gt;0,"Teilbezahlt","Offen"))</f>
        <v/>
      </c>
      <c r="P831" s="13">
        <f>F831-TODAY()</f>
        <v/>
      </c>
      <c r="Q831">
        <f>IF(L831&gt;0,IF(P831&lt;0,"Ja","Nein"),"Nein")</f>
        <v/>
      </c>
    </row>
    <row r="832">
      <c r="I832" s="9">
        <f>ROUND(G832*H832,2)</f>
        <v/>
      </c>
      <c r="J832" s="9">
        <f>G832+I832</f>
        <v/>
      </c>
      <c r="K832" s="9">
        <f>IFERROR(SUMIFS(Zahlungen!$D:$D,Zahlungen!$B:$B,$A832),0)</f>
        <v/>
      </c>
      <c r="L832" s="9">
        <f>MAX(J832-K832,0)</f>
        <v/>
      </c>
      <c r="N832" s="9">
        <f>IF(M832&gt;0,ROUND(L832*M832/12,2),0)</f>
        <v/>
      </c>
      <c r="O832">
        <f>IF(L832=0,"Bezahlt",IF(K832&gt;0,"Teilbezahlt","Offen"))</f>
        <v/>
      </c>
      <c r="P832" s="13">
        <f>F832-TODAY()</f>
        <v/>
      </c>
      <c r="Q832">
        <f>IF(L832&gt;0,IF(P832&lt;0,"Ja","Nein"),"Nein")</f>
        <v/>
      </c>
    </row>
    <row r="833">
      <c r="I833" s="9">
        <f>ROUND(G833*H833,2)</f>
        <v/>
      </c>
      <c r="J833" s="9">
        <f>G833+I833</f>
        <v/>
      </c>
      <c r="K833" s="9">
        <f>IFERROR(SUMIFS(Zahlungen!$D:$D,Zahlungen!$B:$B,$A833),0)</f>
        <v/>
      </c>
      <c r="L833" s="9">
        <f>MAX(J833-K833,0)</f>
        <v/>
      </c>
      <c r="N833" s="9">
        <f>IF(M833&gt;0,ROUND(L833*M833/12,2),0)</f>
        <v/>
      </c>
      <c r="O833">
        <f>IF(L833=0,"Bezahlt",IF(K833&gt;0,"Teilbezahlt","Offen"))</f>
        <v/>
      </c>
      <c r="P833" s="13">
        <f>F833-TODAY()</f>
        <v/>
      </c>
      <c r="Q833">
        <f>IF(L833&gt;0,IF(P833&lt;0,"Ja","Nein"),"Nein")</f>
        <v/>
      </c>
    </row>
    <row r="834">
      <c r="I834" s="9">
        <f>ROUND(G834*H834,2)</f>
        <v/>
      </c>
      <c r="J834" s="9">
        <f>G834+I834</f>
        <v/>
      </c>
      <c r="K834" s="9">
        <f>IFERROR(SUMIFS(Zahlungen!$D:$D,Zahlungen!$B:$B,$A834),0)</f>
        <v/>
      </c>
      <c r="L834" s="9">
        <f>MAX(J834-K834,0)</f>
        <v/>
      </c>
      <c r="N834" s="9">
        <f>IF(M834&gt;0,ROUND(L834*M834/12,2),0)</f>
        <v/>
      </c>
      <c r="O834">
        <f>IF(L834=0,"Bezahlt",IF(K834&gt;0,"Teilbezahlt","Offen"))</f>
        <v/>
      </c>
      <c r="P834" s="13">
        <f>F834-TODAY()</f>
        <v/>
      </c>
      <c r="Q834">
        <f>IF(L834&gt;0,IF(P834&lt;0,"Ja","Nein"),"Nein")</f>
        <v/>
      </c>
    </row>
    <row r="835">
      <c r="I835" s="9">
        <f>ROUND(G835*H835,2)</f>
        <v/>
      </c>
      <c r="J835" s="9">
        <f>G835+I835</f>
        <v/>
      </c>
      <c r="K835" s="9">
        <f>IFERROR(SUMIFS(Zahlungen!$D:$D,Zahlungen!$B:$B,$A835),0)</f>
        <v/>
      </c>
      <c r="L835" s="9">
        <f>MAX(J835-K835,0)</f>
        <v/>
      </c>
      <c r="N835" s="9">
        <f>IF(M835&gt;0,ROUND(L835*M835/12,2),0)</f>
        <v/>
      </c>
      <c r="O835">
        <f>IF(L835=0,"Bezahlt",IF(K835&gt;0,"Teilbezahlt","Offen"))</f>
        <v/>
      </c>
      <c r="P835" s="13">
        <f>F835-TODAY()</f>
        <v/>
      </c>
      <c r="Q835">
        <f>IF(L835&gt;0,IF(P835&lt;0,"Ja","Nein"),"Nein")</f>
        <v/>
      </c>
    </row>
    <row r="836">
      <c r="I836" s="9">
        <f>ROUND(G836*H836,2)</f>
        <v/>
      </c>
      <c r="J836" s="9">
        <f>G836+I836</f>
        <v/>
      </c>
      <c r="K836" s="9">
        <f>IFERROR(SUMIFS(Zahlungen!$D:$D,Zahlungen!$B:$B,$A836),0)</f>
        <v/>
      </c>
      <c r="L836" s="9">
        <f>MAX(J836-K836,0)</f>
        <v/>
      </c>
      <c r="N836" s="9">
        <f>IF(M836&gt;0,ROUND(L836*M836/12,2),0)</f>
        <v/>
      </c>
      <c r="O836">
        <f>IF(L836=0,"Bezahlt",IF(K836&gt;0,"Teilbezahlt","Offen"))</f>
        <v/>
      </c>
      <c r="P836" s="13">
        <f>F836-TODAY()</f>
        <v/>
      </c>
      <c r="Q836">
        <f>IF(L836&gt;0,IF(P836&lt;0,"Ja","Nein"),"Nein")</f>
        <v/>
      </c>
    </row>
    <row r="837">
      <c r="I837" s="9">
        <f>ROUND(G837*H837,2)</f>
        <v/>
      </c>
      <c r="J837" s="9">
        <f>G837+I837</f>
        <v/>
      </c>
      <c r="K837" s="9">
        <f>IFERROR(SUMIFS(Zahlungen!$D:$D,Zahlungen!$B:$B,$A837),0)</f>
        <v/>
      </c>
      <c r="L837" s="9">
        <f>MAX(J837-K837,0)</f>
        <v/>
      </c>
      <c r="N837" s="9">
        <f>IF(M837&gt;0,ROUND(L837*M837/12,2),0)</f>
        <v/>
      </c>
      <c r="O837">
        <f>IF(L837=0,"Bezahlt",IF(K837&gt;0,"Teilbezahlt","Offen"))</f>
        <v/>
      </c>
      <c r="P837" s="13">
        <f>F837-TODAY()</f>
        <v/>
      </c>
      <c r="Q837">
        <f>IF(L837&gt;0,IF(P837&lt;0,"Ja","Nein"),"Nein")</f>
        <v/>
      </c>
    </row>
    <row r="838">
      <c r="I838" s="9">
        <f>ROUND(G838*H838,2)</f>
        <v/>
      </c>
      <c r="J838" s="9">
        <f>G838+I838</f>
        <v/>
      </c>
      <c r="K838" s="9">
        <f>IFERROR(SUMIFS(Zahlungen!$D:$D,Zahlungen!$B:$B,$A838),0)</f>
        <v/>
      </c>
      <c r="L838" s="9">
        <f>MAX(J838-K838,0)</f>
        <v/>
      </c>
      <c r="N838" s="9">
        <f>IF(M838&gt;0,ROUND(L838*M838/12,2),0)</f>
        <v/>
      </c>
      <c r="O838">
        <f>IF(L838=0,"Bezahlt",IF(K838&gt;0,"Teilbezahlt","Offen"))</f>
        <v/>
      </c>
      <c r="P838" s="13">
        <f>F838-TODAY()</f>
        <v/>
      </c>
      <c r="Q838">
        <f>IF(L838&gt;0,IF(P838&lt;0,"Ja","Nein"),"Nein")</f>
        <v/>
      </c>
    </row>
    <row r="839">
      <c r="I839" s="9">
        <f>ROUND(G839*H839,2)</f>
        <v/>
      </c>
      <c r="J839" s="9">
        <f>G839+I839</f>
        <v/>
      </c>
      <c r="K839" s="9">
        <f>IFERROR(SUMIFS(Zahlungen!$D:$D,Zahlungen!$B:$B,$A839),0)</f>
        <v/>
      </c>
      <c r="L839" s="9">
        <f>MAX(J839-K839,0)</f>
        <v/>
      </c>
      <c r="N839" s="9">
        <f>IF(M839&gt;0,ROUND(L839*M839/12,2),0)</f>
        <v/>
      </c>
      <c r="O839">
        <f>IF(L839=0,"Bezahlt",IF(K839&gt;0,"Teilbezahlt","Offen"))</f>
        <v/>
      </c>
      <c r="P839" s="13">
        <f>F839-TODAY()</f>
        <v/>
      </c>
      <c r="Q839">
        <f>IF(L839&gt;0,IF(P839&lt;0,"Ja","Nein"),"Nein")</f>
        <v/>
      </c>
    </row>
    <row r="840">
      <c r="I840" s="9">
        <f>ROUND(G840*H840,2)</f>
        <v/>
      </c>
      <c r="J840" s="9">
        <f>G840+I840</f>
        <v/>
      </c>
      <c r="K840" s="9">
        <f>IFERROR(SUMIFS(Zahlungen!$D:$D,Zahlungen!$B:$B,$A840),0)</f>
        <v/>
      </c>
      <c r="L840" s="9">
        <f>MAX(J840-K840,0)</f>
        <v/>
      </c>
      <c r="N840" s="9">
        <f>IF(M840&gt;0,ROUND(L840*M840/12,2),0)</f>
        <v/>
      </c>
      <c r="O840">
        <f>IF(L840=0,"Bezahlt",IF(K840&gt;0,"Teilbezahlt","Offen"))</f>
        <v/>
      </c>
      <c r="P840" s="13">
        <f>F840-TODAY()</f>
        <v/>
      </c>
      <c r="Q840">
        <f>IF(L840&gt;0,IF(P840&lt;0,"Ja","Nein"),"Nein")</f>
        <v/>
      </c>
    </row>
    <row r="841">
      <c r="I841" s="9">
        <f>ROUND(G841*H841,2)</f>
        <v/>
      </c>
      <c r="J841" s="9">
        <f>G841+I841</f>
        <v/>
      </c>
      <c r="K841" s="9">
        <f>IFERROR(SUMIFS(Zahlungen!$D:$D,Zahlungen!$B:$B,$A841),0)</f>
        <v/>
      </c>
      <c r="L841" s="9">
        <f>MAX(J841-K841,0)</f>
        <v/>
      </c>
      <c r="N841" s="9">
        <f>IF(M841&gt;0,ROUND(L841*M841/12,2),0)</f>
        <v/>
      </c>
      <c r="O841">
        <f>IF(L841=0,"Bezahlt",IF(K841&gt;0,"Teilbezahlt","Offen"))</f>
        <v/>
      </c>
      <c r="P841" s="13">
        <f>F841-TODAY()</f>
        <v/>
      </c>
      <c r="Q841">
        <f>IF(L841&gt;0,IF(P841&lt;0,"Ja","Nein"),"Nein")</f>
        <v/>
      </c>
    </row>
    <row r="842">
      <c r="I842" s="9">
        <f>ROUND(G842*H842,2)</f>
        <v/>
      </c>
      <c r="J842" s="9">
        <f>G842+I842</f>
        <v/>
      </c>
      <c r="K842" s="9">
        <f>IFERROR(SUMIFS(Zahlungen!$D:$D,Zahlungen!$B:$B,$A842),0)</f>
        <v/>
      </c>
      <c r="L842" s="9">
        <f>MAX(J842-K842,0)</f>
        <v/>
      </c>
      <c r="N842" s="9">
        <f>IF(M842&gt;0,ROUND(L842*M842/12,2),0)</f>
        <v/>
      </c>
      <c r="O842">
        <f>IF(L842=0,"Bezahlt",IF(K842&gt;0,"Teilbezahlt","Offen"))</f>
        <v/>
      </c>
      <c r="P842" s="13">
        <f>F842-TODAY()</f>
        <v/>
      </c>
      <c r="Q842">
        <f>IF(L842&gt;0,IF(P842&lt;0,"Ja","Nein"),"Nein")</f>
        <v/>
      </c>
    </row>
    <row r="843">
      <c r="I843" s="9">
        <f>ROUND(G843*H843,2)</f>
        <v/>
      </c>
      <c r="J843" s="9">
        <f>G843+I843</f>
        <v/>
      </c>
      <c r="K843" s="9">
        <f>IFERROR(SUMIFS(Zahlungen!$D:$D,Zahlungen!$B:$B,$A843),0)</f>
        <v/>
      </c>
      <c r="L843" s="9">
        <f>MAX(J843-K843,0)</f>
        <v/>
      </c>
      <c r="N843" s="9">
        <f>IF(M843&gt;0,ROUND(L843*M843/12,2),0)</f>
        <v/>
      </c>
      <c r="O843">
        <f>IF(L843=0,"Bezahlt",IF(K843&gt;0,"Teilbezahlt","Offen"))</f>
        <v/>
      </c>
      <c r="P843" s="13">
        <f>F843-TODAY()</f>
        <v/>
      </c>
      <c r="Q843">
        <f>IF(L843&gt;0,IF(P843&lt;0,"Ja","Nein"),"Nein")</f>
        <v/>
      </c>
    </row>
    <row r="844">
      <c r="I844" s="9">
        <f>ROUND(G844*H844,2)</f>
        <v/>
      </c>
      <c r="J844" s="9">
        <f>G844+I844</f>
        <v/>
      </c>
      <c r="K844" s="9">
        <f>IFERROR(SUMIFS(Zahlungen!$D:$D,Zahlungen!$B:$B,$A844),0)</f>
        <v/>
      </c>
      <c r="L844" s="9">
        <f>MAX(J844-K844,0)</f>
        <v/>
      </c>
      <c r="N844" s="9">
        <f>IF(M844&gt;0,ROUND(L844*M844/12,2),0)</f>
        <v/>
      </c>
      <c r="O844">
        <f>IF(L844=0,"Bezahlt",IF(K844&gt;0,"Teilbezahlt","Offen"))</f>
        <v/>
      </c>
      <c r="P844" s="13">
        <f>F844-TODAY()</f>
        <v/>
      </c>
      <c r="Q844">
        <f>IF(L844&gt;0,IF(P844&lt;0,"Ja","Nein"),"Nein")</f>
        <v/>
      </c>
    </row>
    <row r="845">
      <c r="I845" s="9">
        <f>ROUND(G845*H845,2)</f>
        <v/>
      </c>
      <c r="J845" s="9">
        <f>G845+I845</f>
        <v/>
      </c>
      <c r="K845" s="9">
        <f>IFERROR(SUMIFS(Zahlungen!$D:$D,Zahlungen!$B:$B,$A845),0)</f>
        <v/>
      </c>
      <c r="L845" s="9">
        <f>MAX(J845-K845,0)</f>
        <v/>
      </c>
      <c r="N845" s="9">
        <f>IF(M845&gt;0,ROUND(L845*M845/12,2),0)</f>
        <v/>
      </c>
      <c r="O845">
        <f>IF(L845=0,"Bezahlt",IF(K845&gt;0,"Teilbezahlt","Offen"))</f>
        <v/>
      </c>
      <c r="P845" s="13">
        <f>F845-TODAY()</f>
        <v/>
      </c>
      <c r="Q845">
        <f>IF(L845&gt;0,IF(P845&lt;0,"Ja","Nein"),"Nein")</f>
        <v/>
      </c>
    </row>
    <row r="846">
      <c r="I846" s="9">
        <f>ROUND(G846*H846,2)</f>
        <v/>
      </c>
      <c r="J846" s="9">
        <f>G846+I846</f>
        <v/>
      </c>
      <c r="K846" s="9">
        <f>IFERROR(SUMIFS(Zahlungen!$D:$D,Zahlungen!$B:$B,$A846),0)</f>
        <v/>
      </c>
      <c r="L846" s="9">
        <f>MAX(J846-K846,0)</f>
        <v/>
      </c>
      <c r="N846" s="9">
        <f>IF(M846&gt;0,ROUND(L846*M846/12,2),0)</f>
        <v/>
      </c>
      <c r="O846">
        <f>IF(L846=0,"Bezahlt",IF(K846&gt;0,"Teilbezahlt","Offen"))</f>
        <v/>
      </c>
      <c r="P846" s="13">
        <f>F846-TODAY()</f>
        <v/>
      </c>
      <c r="Q846">
        <f>IF(L846&gt;0,IF(P846&lt;0,"Ja","Nein"),"Nein")</f>
        <v/>
      </c>
    </row>
    <row r="847">
      <c r="I847" s="9">
        <f>ROUND(G847*H847,2)</f>
        <v/>
      </c>
      <c r="J847" s="9">
        <f>G847+I847</f>
        <v/>
      </c>
      <c r="K847" s="9">
        <f>IFERROR(SUMIFS(Zahlungen!$D:$D,Zahlungen!$B:$B,$A847),0)</f>
        <v/>
      </c>
      <c r="L847" s="9">
        <f>MAX(J847-K847,0)</f>
        <v/>
      </c>
      <c r="N847" s="9">
        <f>IF(M847&gt;0,ROUND(L847*M847/12,2),0)</f>
        <v/>
      </c>
      <c r="O847">
        <f>IF(L847=0,"Bezahlt",IF(K847&gt;0,"Teilbezahlt","Offen"))</f>
        <v/>
      </c>
      <c r="P847" s="13">
        <f>F847-TODAY()</f>
        <v/>
      </c>
      <c r="Q847">
        <f>IF(L847&gt;0,IF(P847&lt;0,"Ja","Nein"),"Nein")</f>
        <v/>
      </c>
    </row>
    <row r="848">
      <c r="I848" s="9">
        <f>ROUND(G848*H848,2)</f>
        <v/>
      </c>
      <c r="J848" s="9">
        <f>G848+I848</f>
        <v/>
      </c>
      <c r="K848" s="9">
        <f>IFERROR(SUMIFS(Zahlungen!$D:$D,Zahlungen!$B:$B,$A848),0)</f>
        <v/>
      </c>
      <c r="L848" s="9">
        <f>MAX(J848-K848,0)</f>
        <v/>
      </c>
      <c r="N848" s="9">
        <f>IF(M848&gt;0,ROUND(L848*M848/12,2),0)</f>
        <v/>
      </c>
      <c r="O848">
        <f>IF(L848=0,"Bezahlt",IF(K848&gt;0,"Teilbezahlt","Offen"))</f>
        <v/>
      </c>
      <c r="P848" s="13">
        <f>F848-TODAY()</f>
        <v/>
      </c>
      <c r="Q848">
        <f>IF(L848&gt;0,IF(P848&lt;0,"Ja","Nein"),"Nein")</f>
        <v/>
      </c>
    </row>
    <row r="849">
      <c r="I849" s="9">
        <f>ROUND(G849*H849,2)</f>
        <v/>
      </c>
      <c r="J849" s="9">
        <f>G849+I849</f>
        <v/>
      </c>
      <c r="K849" s="9">
        <f>IFERROR(SUMIFS(Zahlungen!$D:$D,Zahlungen!$B:$B,$A849),0)</f>
        <v/>
      </c>
      <c r="L849" s="9">
        <f>MAX(J849-K849,0)</f>
        <v/>
      </c>
      <c r="N849" s="9">
        <f>IF(M849&gt;0,ROUND(L849*M849/12,2),0)</f>
        <v/>
      </c>
      <c r="O849">
        <f>IF(L849=0,"Bezahlt",IF(K849&gt;0,"Teilbezahlt","Offen"))</f>
        <v/>
      </c>
      <c r="P849" s="13">
        <f>F849-TODAY()</f>
        <v/>
      </c>
      <c r="Q849">
        <f>IF(L849&gt;0,IF(P849&lt;0,"Ja","Nein"),"Nein")</f>
        <v/>
      </c>
    </row>
    <row r="850">
      <c r="I850" s="9">
        <f>ROUND(G850*H850,2)</f>
        <v/>
      </c>
      <c r="J850" s="9">
        <f>G850+I850</f>
        <v/>
      </c>
      <c r="K850" s="9">
        <f>IFERROR(SUMIFS(Zahlungen!$D:$D,Zahlungen!$B:$B,$A850),0)</f>
        <v/>
      </c>
      <c r="L850" s="9">
        <f>MAX(J850-K850,0)</f>
        <v/>
      </c>
      <c r="N850" s="9">
        <f>IF(M850&gt;0,ROUND(L850*M850/12,2),0)</f>
        <v/>
      </c>
      <c r="O850">
        <f>IF(L850=0,"Bezahlt",IF(K850&gt;0,"Teilbezahlt","Offen"))</f>
        <v/>
      </c>
      <c r="P850" s="13">
        <f>F850-TODAY()</f>
        <v/>
      </c>
      <c r="Q850">
        <f>IF(L850&gt;0,IF(P850&lt;0,"Ja","Nein"),"Nein")</f>
        <v/>
      </c>
    </row>
    <row r="851">
      <c r="I851" s="9">
        <f>ROUND(G851*H851,2)</f>
        <v/>
      </c>
      <c r="J851" s="9">
        <f>G851+I851</f>
        <v/>
      </c>
      <c r="K851" s="9">
        <f>IFERROR(SUMIFS(Zahlungen!$D:$D,Zahlungen!$B:$B,$A851),0)</f>
        <v/>
      </c>
      <c r="L851" s="9">
        <f>MAX(J851-K851,0)</f>
        <v/>
      </c>
      <c r="N851" s="9">
        <f>IF(M851&gt;0,ROUND(L851*M851/12,2),0)</f>
        <v/>
      </c>
      <c r="O851">
        <f>IF(L851=0,"Bezahlt",IF(K851&gt;0,"Teilbezahlt","Offen"))</f>
        <v/>
      </c>
      <c r="P851" s="13">
        <f>F851-TODAY()</f>
        <v/>
      </c>
      <c r="Q851">
        <f>IF(L851&gt;0,IF(P851&lt;0,"Ja","Nein"),"Nein")</f>
        <v/>
      </c>
    </row>
    <row r="852">
      <c r="I852" s="9">
        <f>ROUND(G852*H852,2)</f>
        <v/>
      </c>
      <c r="J852" s="9">
        <f>G852+I852</f>
        <v/>
      </c>
      <c r="K852" s="9">
        <f>IFERROR(SUMIFS(Zahlungen!$D:$D,Zahlungen!$B:$B,$A852),0)</f>
        <v/>
      </c>
      <c r="L852" s="9">
        <f>MAX(J852-K852,0)</f>
        <v/>
      </c>
      <c r="N852" s="9">
        <f>IF(M852&gt;0,ROUND(L852*M852/12,2),0)</f>
        <v/>
      </c>
      <c r="O852">
        <f>IF(L852=0,"Bezahlt",IF(K852&gt;0,"Teilbezahlt","Offen"))</f>
        <v/>
      </c>
      <c r="P852" s="13">
        <f>F852-TODAY()</f>
        <v/>
      </c>
      <c r="Q852">
        <f>IF(L852&gt;0,IF(P852&lt;0,"Ja","Nein"),"Nein")</f>
        <v/>
      </c>
    </row>
    <row r="853">
      <c r="I853" s="9">
        <f>ROUND(G853*H853,2)</f>
        <v/>
      </c>
      <c r="J853" s="9">
        <f>G853+I853</f>
        <v/>
      </c>
      <c r="K853" s="9">
        <f>IFERROR(SUMIFS(Zahlungen!$D:$D,Zahlungen!$B:$B,$A853),0)</f>
        <v/>
      </c>
      <c r="L853" s="9">
        <f>MAX(J853-K853,0)</f>
        <v/>
      </c>
      <c r="N853" s="9">
        <f>IF(M853&gt;0,ROUND(L853*M853/12,2),0)</f>
        <v/>
      </c>
      <c r="O853">
        <f>IF(L853=0,"Bezahlt",IF(K853&gt;0,"Teilbezahlt","Offen"))</f>
        <v/>
      </c>
      <c r="P853" s="13">
        <f>F853-TODAY()</f>
        <v/>
      </c>
      <c r="Q853">
        <f>IF(L853&gt;0,IF(P853&lt;0,"Ja","Nein"),"Nein")</f>
        <v/>
      </c>
    </row>
    <row r="854">
      <c r="I854" s="9">
        <f>ROUND(G854*H854,2)</f>
        <v/>
      </c>
      <c r="J854" s="9">
        <f>G854+I854</f>
        <v/>
      </c>
      <c r="K854" s="9">
        <f>IFERROR(SUMIFS(Zahlungen!$D:$D,Zahlungen!$B:$B,$A854),0)</f>
        <v/>
      </c>
      <c r="L854" s="9">
        <f>MAX(J854-K854,0)</f>
        <v/>
      </c>
      <c r="N854" s="9">
        <f>IF(M854&gt;0,ROUND(L854*M854/12,2),0)</f>
        <v/>
      </c>
      <c r="O854">
        <f>IF(L854=0,"Bezahlt",IF(K854&gt;0,"Teilbezahlt","Offen"))</f>
        <v/>
      </c>
      <c r="P854" s="13">
        <f>F854-TODAY()</f>
        <v/>
      </c>
      <c r="Q854">
        <f>IF(L854&gt;0,IF(P854&lt;0,"Ja","Nein"),"Nein")</f>
        <v/>
      </c>
    </row>
    <row r="855">
      <c r="I855" s="9">
        <f>ROUND(G855*H855,2)</f>
        <v/>
      </c>
      <c r="J855" s="9">
        <f>G855+I855</f>
        <v/>
      </c>
      <c r="K855" s="9">
        <f>IFERROR(SUMIFS(Zahlungen!$D:$D,Zahlungen!$B:$B,$A855),0)</f>
        <v/>
      </c>
      <c r="L855" s="9">
        <f>MAX(J855-K855,0)</f>
        <v/>
      </c>
      <c r="N855" s="9">
        <f>IF(M855&gt;0,ROUND(L855*M855/12,2),0)</f>
        <v/>
      </c>
      <c r="O855">
        <f>IF(L855=0,"Bezahlt",IF(K855&gt;0,"Teilbezahlt","Offen"))</f>
        <v/>
      </c>
      <c r="P855" s="13">
        <f>F855-TODAY()</f>
        <v/>
      </c>
      <c r="Q855">
        <f>IF(L855&gt;0,IF(P855&lt;0,"Ja","Nein"),"Nein")</f>
        <v/>
      </c>
    </row>
    <row r="856">
      <c r="I856" s="9">
        <f>ROUND(G856*H856,2)</f>
        <v/>
      </c>
      <c r="J856" s="9">
        <f>G856+I856</f>
        <v/>
      </c>
      <c r="K856" s="9">
        <f>IFERROR(SUMIFS(Zahlungen!$D:$D,Zahlungen!$B:$B,$A856),0)</f>
        <v/>
      </c>
      <c r="L856" s="9">
        <f>MAX(J856-K856,0)</f>
        <v/>
      </c>
      <c r="N856" s="9">
        <f>IF(M856&gt;0,ROUND(L856*M856/12,2),0)</f>
        <v/>
      </c>
      <c r="O856">
        <f>IF(L856=0,"Bezahlt",IF(K856&gt;0,"Teilbezahlt","Offen"))</f>
        <v/>
      </c>
      <c r="P856" s="13">
        <f>F856-TODAY()</f>
        <v/>
      </c>
      <c r="Q856">
        <f>IF(L856&gt;0,IF(P856&lt;0,"Ja","Nein"),"Nein")</f>
        <v/>
      </c>
    </row>
    <row r="857">
      <c r="I857" s="9">
        <f>ROUND(G857*H857,2)</f>
        <v/>
      </c>
      <c r="J857" s="9">
        <f>G857+I857</f>
        <v/>
      </c>
      <c r="K857" s="9">
        <f>IFERROR(SUMIFS(Zahlungen!$D:$D,Zahlungen!$B:$B,$A857),0)</f>
        <v/>
      </c>
      <c r="L857" s="9">
        <f>MAX(J857-K857,0)</f>
        <v/>
      </c>
      <c r="N857" s="9">
        <f>IF(M857&gt;0,ROUND(L857*M857/12,2),0)</f>
        <v/>
      </c>
      <c r="O857">
        <f>IF(L857=0,"Bezahlt",IF(K857&gt;0,"Teilbezahlt","Offen"))</f>
        <v/>
      </c>
      <c r="P857" s="13">
        <f>F857-TODAY()</f>
        <v/>
      </c>
      <c r="Q857">
        <f>IF(L857&gt;0,IF(P857&lt;0,"Ja","Nein"),"Nein")</f>
        <v/>
      </c>
    </row>
    <row r="858">
      <c r="I858" s="9">
        <f>ROUND(G858*H858,2)</f>
        <v/>
      </c>
      <c r="J858" s="9">
        <f>G858+I858</f>
        <v/>
      </c>
      <c r="K858" s="9">
        <f>IFERROR(SUMIFS(Zahlungen!$D:$D,Zahlungen!$B:$B,$A858),0)</f>
        <v/>
      </c>
      <c r="L858" s="9">
        <f>MAX(J858-K858,0)</f>
        <v/>
      </c>
      <c r="N858" s="9">
        <f>IF(M858&gt;0,ROUND(L858*M858/12,2),0)</f>
        <v/>
      </c>
      <c r="O858">
        <f>IF(L858=0,"Bezahlt",IF(K858&gt;0,"Teilbezahlt","Offen"))</f>
        <v/>
      </c>
      <c r="P858" s="13">
        <f>F858-TODAY()</f>
        <v/>
      </c>
      <c r="Q858">
        <f>IF(L858&gt;0,IF(P858&lt;0,"Ja","Nein"),"Nein")</f>
        <v/>
      </c>
    </row>
    <row r="859">
      <c r="I859" s="9">
        <f>ROUND(G859*H859,2)</f>
        <v/>
      </c>
      <c r="J859" s="9">
        <f>G859+I859</f>
        <v/>
      </c>
      <c r="K859" s="9">
        <f>IFERROR(SUMIFS(Zahlungen!$D:$D,Zahlungen!$B:$B,$A859),0)</f>
        <v/>
      </c>
      <c r="L859" s="9">
        <f>MAX(J859-K859,0)</f>
        <v/>
      </c>
      <c r="N859" s="9">
        <f>IF(M859&gt;0,ROUND(L859*M859/12,2),0)</f>
        <v/>
      </c>
      <c r="O859">
        <f>IF(L859=0,"Bezahlt",IF(K859&gt;0,"Teilbezahlt","Offen"))</f>
        <v/>
      </c>
      <c r="P859" s="13">
        <f>F859-TODAY()</f>
        <v/>
      </c>
      <c r="Q859">
        <f>IF(L859&gt;0,IF(P859&lt;0,"Ja","Nein"),"Nein")</f>
        <v/>
      </c>
    </row>
    <row r="860">
      <c r="I860" s="9">
        <f>ROUND(G860*H860,2)</f>
        <v/>
      </c>
      <c r="J860" s="9">
        <f>G860+I860</f>
        <v/>
      </c>
      <c r="K860" s="9">
        <f>IFERROR(SUMIFS(Zahlungen!$D:$D,Zahlungen!$B:$B,$A860),0)</f>
        <v/>
      </c>
      <c r="L860" s="9">
        <f>MAX(J860-K860,0)</f>
        <v/>
      </c>
      <c r="N860" s="9">
        <f>IF(M860&gt;0,ROUND(L860*M860/12,2),0)</f>
        <v/>
      </c>
      <c r="O860">
        <f>IF(L860=0,"Bezahlt",IF(K860&gt;0,"Teilbezahlt","Offen"))</f>
        <v/>
      </c>
      <c r="P860" s="13">
        <f>F860-TODAY()</f>
        <v/>
      </c>
      <c r="Q860">
        <f>IF(L860&gt;0,IF(P860&lt;0,"Ja","Nein"),"Nein")</f>
        <v/>
      </c>
    </row>
    <row r="861">
      <c r="I861" s="9">
        <f>ROUND(G861*H861,2)</f>
        <v/>
      </c>
      <c r="J861" s="9">
        <f>G861+I861</f>
        <v/>
      </c>
      <c r="K861" s="9">
        <f>IFERROR(SUMIFS(Zahlungen!$D:$D,Zahlungen!$B:$B,$A861),0)</f>
        <v/>
      </c>
      <c r="L861" s="9">
        <f>MAX(J861-K861,0)</f>
        <v/>
      </c>
      <c r="N861" s="9">
        <f>IF(M861&gt;0,ROUND(L861*M861/12,2),0)</f>
        <v/>
      </c>
      <c r="O861">
        <f>IF(L861=0,"Bezahlt",IF(K861&gt;0,"Teilbezahlt","Offen"))</f>
        <v/>
      </c>
      <c r="P861" s="13">
        <f>F861-TODAY()</f>
        <v/>
      </c>
      <c r="Q861">
        <f>IF(L861&gt;0,IF(P861&lt;0,"Ja","Nein"),"Nein")</f>
        <v/>
      </c>
    </row>
    <row r="862">
      <c r="I862" s="9">
        <f>ROUND(G862*H862,2)</f>
        <v/>
      </c>
      <c r="J862" s="9">
        <f>G862+I862</f>
        <v/>
      </c>
      <c r="K862" s="9">
        <f>IFERROR(SUMIFS(Zahlungen!$D:$D,Zahlungen!$B:$B,$A862),0)</f>
        <v/>
      </c>
      <c r="L862" s="9">
        <f>MAX(J862-K862,0)</f>
        <v/>
      </c>
      <c r="N862" s="9">
        <f>IF(M862&gt;0,ROUND(L862*M862/12,2),0)</f>
        <v/>
      </c>
      <c r="O862">
        <f>IF(L862=0,"Bezahlt",IF(K862&gt;0,"Teilbezahlt","Offen"))</f>
        <v/>
      </c>
      <c r="P862" s="13">
        <f>F862-TODAY()</f>
        <v/>
      </c>
      <c r="Q862">
        <f>IF(L862&gt;0,IF(P862&lt;0,"Ja","Nein"),"Nein")</f>
        <v/>
      </c>
    </row>
    <row r="863">
      <c r="I863" s="9">
        <f>ROUND(G863*H863,2)</f>
        <v/>
      </c>
      <c r="J863" s="9">
        <f>G863+I863</f>
        <v/>
      </c>
      <c r="K863" s="9">
        <f>IFERROR(SUMIFS(Zahlungen!$D:$D,Zahlungen!$B:$B,$A863),0)</f>
        <v/>
      </c>
      <c r="L863" s="9">
        <f>MAX(J863-K863,0)</f>
        <v/>
      </c>
      <c r="N863" s="9">
        <f>IF(M863&gt;0,ROUND(L863*M863/12,2),0)</f>
        <v/>
      </c>
      <c r="O863">
        <f>IF(L863=0,"Bezahlt",IF(K863&gt;0,"Teilbezahlt","Offen"))</f>
        <v/>
      </c>
      <c r="P863" s="13">
        <f>F863-TODAY()</f>
        <v/>
      </c>
      <c r="Q863">
        <f>IF(L863&gt;0,IF(P863&lt;0,"Ja","Nein"),"Nein")</f>
        <v/>
      </c>
    </row>
    <row r="864">
      <c r="I864" s="9">
        <f>ROUND(G864*H864,2)</f>
        <v/>
      </c>
      <c r="J864" s="9">
        <f>G864+I864</f>
        <v/>
      </c>
      <c r="K864" s="9">
        <f>IFERROR(SUMIFS(Zahlungen!$D:$D,Zahlungen!$B:$B,$A864),0)</f>
        <v/>
      </c>
      <c r="L864" s="9">
        <f>MAX(J864-K864,0)</f>
        <v/>
      </c>
      <c r="N864" s="9">
        <f>IF(M864&gt;0,ROUND(L864*M864/12,2),0)</f>
        <v/>
      </c>
      <c r="O864">
        <f>IF(L864=0,"Bezahlt",IF(K864&gt;0,"Teilbezahlt","Offen"))</f>
        <v/>
      </c>
      <c r="P864" s="13">
        <f>F864-TODAY()</f>
        <v/>
      </c>
      <c r="Q864">
        <f>IF(L864&gt;0,IF(P864&lt;0,"Ja","Nein"),"Nein")</f>
        <v/>
      </c>
    </row>
    <row r="865">
      <c r="I865" s="9">
        <f>ROUND(G865*H865,2)</f>
        <v/>
      </c>
      <c r="J865" s="9">
        <f>G865+I865</f>
        <v/>
      </c>
      <c r="K865" s="9">
        <f>IFERROR(SUMIFS(Zahlungen!$D:$D,Zahlungen!$B:$B,$A865),0)</f>
        <v/>
      </c>
      <c r="L865" s="9">
        <f>MAX(J865-K865,0)</f>
        <v/>
      </c>
      <c r="N865" s="9">
        <f>IF(M865&gt;0,ROUND(L865*M865/12,2),0)</f>
        <v/>
      </c>
      <c r="O865">
        <f>IF(L865=0,"Bezahlt",IF(K865&gt;0,"Teilbezahlt","Offen"))</f>
        <v/>
      </c>
      <c r="P865" s="13">
        <f>F865-TODAY()</f>
        <v/>
      </c>
      <c r="Q865">
        <f>IF(L865&gt;0,IF(P865&lt;0,"Ja","Nein"),"Nein")</f>
        <v/>
      </c>
    </row>
    <row r="866">
      <c r="I866" s="9">
        <f>ROUND(G866*H866,2)</f>
        <v/>
      </c>
      <c r="J866" s="9">
        <f>G866+I866</f>
        <v/>
      </c>
      <c r="K866" s="9">
        <f>IFERROR(SUMIFS(Zahlungen!$D:$D,Zahlungen!$B:$B,$A866),0)</f>
        <v/>
      </c>
      <c r="L866" s="9">
        <f>MAX(J866-K866,0)</f>
        <v/>
      </c>
      <c r="N866" s="9">
        <f>IF(M866&gt;0,ROUND(L866*M866/12,2),0)</f>
        <v/>
      </c>
      <c r="O866">
        <f>IF(L866=0,"Bezahlt",IF(K866&gt;0,"Teilbezahlt","Offen"))</f>
        <v/>
      </c>
      <c r="P866" s="13">
        <f>F866-TODAY()</f>
        <v/>
      </c>
      <c r="Q866">
        <f>IF(L866&gt;0,IF(P866&lt;0,"Ja","Nein"),"Nein")</f>
        <v/>
      </c>
    </row>
    <row r="867">
      <c r="I867" s="9">
        <f>ROUND(G867*H867,2)</f>
        <v/>
      </c>
      <c r="J867" s="9">
        <f>G867+I867</f>
        <v/>
      </c>
      <c r="K867" s="9">
        <f>IFERROR(SUMIFS(Zahlungen!$D:$D,Zahlungen!$B:$B,$A867),0)</f>
        <v/>
      </c>
      <c r="L867" s="9">
        <f>MAX(J867-K867,0)</f>
        <v/>
      </c>
      <c r="N867" s="9">
        <f>IF(M867&gt;0,ROUND(L867*M867/12,2),0)</f>
        <v/>
      </c>
      <c r="O867">
        <f>IF(L867=0,"Bezahlt",IF(K867&gt;0,"Teilbezahlt","Offen"))</f>
        <v/>
      </c>
      <c r="P867" s="13">
        <f>F867-TODAY()</f>
        <v/>
      </c>
      <c r="Q867">
        <f>IF(L867&gt;0,IF(P867&lt;0,"Ja","Nein"),"Nein")</f>
        <v/>
      </c>
    </row>
    <row r="868">
      <c r="I868" s="9">
        <f>ROUND(G868*H868,2)</f>
        <v/>
      </c>
      <c r="J868" s="9">
        <f>G868+I868</f>
        <v/>
      </c>
      <c r="K868" s="9">
        <f>IFERROR(SUMIFS(Zahlungen!$D:$D,Zahlungen!$B:$B,$A868),0)</f>
        <v/>
      </c>
      <c r="L868" s="9">
        <f>MAX(J868-K868,0)</f>
        <v/>
      </c>
      <c r="N868" s="9">
        <f>IF(M868&gt;0,ROUND(L868*M868/12,2),0)</f>
        <v/>
      </c>
      <c r="O868">
        <f>IF(L868=0,"Bezahlt",IF(K868&gt;0,"Teilbezahlt","Offen"))</f>
        <v/>
      </c>
      <c r="P868" s="13">
        <f>F868-TODAY()</f>
        <v/>
      </c>
      <c r="Q868">
        <f>IF(L868&gt;0,IF(P868&lt;0,"Ja","Nein"),"Nein")</f>
        <v/>
      </c>
    </row>
    <row r="869">
      <c r="I869" s="9">
        <f>ROUND(G869*H869,2)</f>
        <v/>
      </c>
      <c r="J869" s="9">
        <f>G869+I869</f>
        <v/>
      </c>
      <c r="K869" s="9">
        <f>IFERROR(SUMIFS(Zahlungen!$D:$D,Zahlungen!$B:$B,$A869),0)</f>
        <v/>
      </c>
      <c r="L869" s="9">
        <f>MAX(J869-K869,0)</f>
        <v/>
      </c>
      <c r="N869" s="9">
        <f>IF(M869&gt;0,ROUND(L869*M869/12,2),0)</f>
        <v/>
      </c>
      <c r="O869">
        <f>IF(L869=0,"Bezahlt",IF(K869&gt;0,"Teilbezahlt","Offen"))</f>
        <v/>
      </c>
      <c r="P869" s="13">
        <f>F869-TODAY()</f>
        <v/>
      </c>
      <c r="Q869">
        <f>IF(L869&gt;0,IF(P869&lt;0,"Ja","Nein"),"Nein")</f>
        <v/>
      </c>
    </row>
    <row r="870">
      <c r="I870" s="9">
        <f>ROUND(G870*H870,2)</f>
        <v/>
      </c>
      <c r="J870" s="9">
        <f>G870+I870</f>
        <v/>
      </c>
      <c r="K870" s="9">
        <f>IFERROR(SUMIFS(Zahlungen!$D:$D,Zahlungen!$B:$B,$A870),0)</f>
        <v/>
      </c>
      <c r="L870" s="9">
        <f>MAX(J870-K870,0)</f>
        <v/>
      </c>
      <c r="N870" s="9">
        <f>IF(M870&gt;0,ROUND(L870*M870/12,2),0)</f>
        <v/>
      </c>
      <c r="O870">
        <f>IF(L870=0,"Bezahlt",IF(K870&gt;0,"Teilbezahlt","Offen"))</f>
        <v/>
      </c>
      <c r="P870" s="13">
        <f>F870-TODAY()</f>
        <v/>
      </c>
      <c r="Q870">
        <f>IF(L870&gt;0,IF(P870&lt;0,"Ja","Nein"),"Nein")</f>
        <v/>
      </c>
    </row>
    <row r="871">
      <c r="I871" s="9">
        <f>ROUND(G871*H871,2)</f>
        <v/>
      </c>
      <c r="J871" s="9">
        <f>G871+I871</f>
        <v/>
      </c>
      <c r="K871" s="9">
        <f>IFERROR(SUMIFS(Zahlungen!$D:$D,Zahlungen!$B:$B,$A871),0)</f>
        <v/>
      </c>
      <c r="L871" s="9">
        <f>MAX(J871-K871,0)</f>
        <v/>
      </c>
      <c r="N871" s="9">
        <f>IF(M871&gt;0,ROUND(L871*M871/12,2),0)</f>
        <v/>
      </c>
      <c r="O871">
        <f>IF(L871=0,"Bezahlt",IF(K871&gt;0,"Teilbezahlt","Offen"))</f>
        <v/>
      </c>
      <c r="P871" s="13">
        <f>F871-TODAY()</f>
        <v/>
      </c>
      <c r="Q871">
        <f>IF(L871&gt;0,IF(P871&lt;0,"Ja","Nein"),"Nein")</f>
        <v/>
      </c>
    </row>
    <row r="872">
      <c r="I872" s="9">
        <f>ROUND(G872*H872,2)</f>
        <v/>
      </c>
      <c r="J872" s="9">
        <f>G872+I872</f>
        <v/>
      </c>
      <c r="K872" s="9">
        <f>IFERROR(SUMIFS(Zahlungen!$D:$D,Zahlungen!$B:$B,$A872),0)</f>
        <v/>
      </c>
      <c r="L872" s="9">
        <f>MAX(J872-K872,0)</f>
        <v/>
      </c>
      <c r="N872" s="9">
        <f>IF(M872&gt;0,ROUND(L872*M872/12,2),0)</f>
        <v/>
      </c>
      <c r="O872">
        <f>IF(L872=0,"Bezahlt",IF(K872&gt;0,"Teilbezahlt","Offen"))</f>
        <v/>
      </c>
      <c r="P872" s="13">
        <f>F872-TODAY()</f>
        <v/>
      </c>
      <c r="Q872">
        <f>IF(L872&gt;0,IF(P872&lt;0,"Ja","Nein"),"Nein")</f>
        <v/>
      </c>
    </row>
    <row r="873">
      <c r="I873" s="9">
        <f>ROUND(G873*H873,2)</f>
        <v/>
      </c>
      <c r="J873" s="9">
        <f>G873+I873</f>
        <v/>
      </c>
      <c r="K873" s="9">
        <f>IFERROR(SUMIFS(Zahlungen!$D:$D,Zahlungen!$B:$B,$A873),0)</f>
        <v/>
      </c>
      <c r="L873" s="9">
        <f>MAX(J873-K873,0)</f>
        <v/>
      </c>
      <c r="N873" s="9">
        <f>IF(M873&gt;0,ROUND(L873*M873/12,2),0)</f>
        <v/>
      </c>
      <c r="O873">
        <f>IF(L873=0,"Bezahlt",IF(K873&gt;0,"Teilbezahlt","Offen"))</f>
        <v/>
      </c>
      <c r="P873" s="13">
        <f>F873-TODAY()</f>
        <v/>
      </c>
      <c r="Q873">
        <f>IF(L873&gt;0,IF(P873&lt;0,"Ja","Nein"),"Nein")</f>
        <v/>
      </c>
    </row>
    <row r="874">
      <c r="I874" s="9">
        <f>ROUND(G874*H874,2)</f>
        <v/>
      </c>
      <c r="J874" s="9">
        <f>G874+I874</f>
        <v/>
      </c>
      <c r="K874" s="9">
        <f>IFERROR(SUMIFS(Zahlungen!$D:$D,Zahlungen!$B:$B,$A874),0)</f>
        <v/>
      </c>
      <c r="L874" s="9">
        <f>MAX(J874-K874,0)</f>
        <v/>
      </c>
      <c r="N874" s="9">
        <f>IF(M874&gt;0,ROUND(L874*M874/12,2),0)</f>
        <v/>
      </c>
      <c r="O874">
        <f>IF(L874=0,"Bezahlt",IF(K874&gt;0,"Teilbezahlt","Offen"))</f>
        <v/>
      </c>
      <c r="P874" s="13">
        <f>F874-TODAY()</f>
        <v/>
      </c>
      <c r="Q874">
        <f>IF(L874&gt;0,IF(P874&lt;0,"Ja","Nein"),"Nein")</f>
        <v/>
      </c>
    </row>
    <row r="875">
      <c r="I875" s="9">
        <f>ROUND(G875*H875,2)</f>
        <v/>
      </c>
      <c r="J875" s="9">
        <f>G875+I875</f>
        <v/>
      </c>
      <c r="K875" s="9">
        <f>IFERROR(SUMIFS(Zahlungen!$D:$D,Zahlungen!$B:$B,$A875),0)</f>
        <v/>
      </c>
      <c r="L875" s="9">
        <f>MAX(J875-K875,0)</f>
        <v/>
      </c>
      <c r="N875" s="9">
        <f>IF(M875&gt;0,ROUND(L875*M875/12,2),0)</f>
        <v/>
      </c>
      <c r="O875">
        <f>IF(L875=0,"Bezahlt",IF(K875&gt;0,"Teilbezahlt","Offen"))</f>
        <v/>
      </c>
      <c r="P875" s="13">
        <f>F875-TODAY()</f>
        <v/>
      </c>
      <c r="Q875">
        <f>IF(L875&gt;0,IF(P875&lt;0,"Ja","Nein"),"Nein")</f>
        <v/>
      </c>
    </row>
    <row r="876">
      <c r="I876" s="9">
        <f>ROUND(G876*H876,2)</f>
        <v/>
      </c>
      <c r="J876" s="9">
        <f>G876+I876</f>
        <v/>
      </c>
      <c r="K876" s="9">
        <f>IFERROR(SUMIFS(Zahlungen!$D:$D,Zahlungen!$B:$B,$A876),0)</f>
        <v/>
      </c>
      <c r="L876" s="9">
        <f>MAX(J876-K876,0)</f>
        <v/>
      </c>
      <c r="N876" s="9">
        <f>IF(M876&gt;0,ROUND(L876*M876/12,2),0)</f>
        <v/>
      </c>
      <c r="O876">
        <f>IF(L876=0,"Bezahlt",IF(K876&gt;0,"Teilbezahlt","Offen"))</f>
        <v/>
      </c>
      <c r="P876" s="13">
        <f>F876-TODAY()</f>
        <v/>
      </c>
      <c r="Q876">
        <f>IF(L876&gt;0,IF(P876&lt;0,"Ja","Nein"),"Nein")</f>
        <v/>
      </c>
    </row>
    <row r="877">
      <c r="I877" s="9">
        <f>ROUND(G877*H877,2)</f>
        <v/>
      </c>
      <c r="J877" s="9">
        <f>G877+I877</f>
        <v/>
      </c>
      <c r="K877" s="9">
        <f>IFERROR(SUMIFS(Zahlungen!$D:$D,Zahlungen!$B:$B,$A877),0)</f>
        <v/>
      </c>
      <c r="L877" s="9">
        <f>MAX(J877-K877,0)</f>
        <v/>
      </c>
      <c r="N877" s="9">
        <f>IF(M877&gt;0,ROUND(L877*M877/12,2),0)</f>
        <v/>
      </c>
      <c r="O877">
        <f>IF(L877=0,"Bezahlt",IF(K877&gt;0,"Teilbezahlt","Offen"))</f>
        <v/>
      </c>
      <c r="P877" s="13">
        <f>F877-TODAY()</f>
        <v/>
      </c>
      <c r="Q877">
        <f>IF(L877&gt;0,IF(P877&lt;0,"Ja","Nein"),"Nein")</f>
        <v/>
      </c>
    </row>
    <row r="878">
      <c r="I878" s="9">
        <f>ROUND(G878*H878,2)</f>
        <v/>
      </c>
      <c r="J878" s="9">
        <f>G878+I878</f>
        <v/>
      </c>
      <c r="K878" s="9">
        <f>IFERROR(SUMIFS(Zahlungen!$D:$D,Zahlungen!$B:$B,$A878),0)</f>
        <v/>
      </c>
      <c r="L878" s="9">
        <f>MAX(J878-K878,0)</f>
        <v/>
      </c>
      <c r="N878" s="9">
        <f>IF(M878&gt;0,ROUND(L878*M878/12,2),0)</f>
        <v/>
      </c>
      <c r="O878">
        <f>IF(L878=0,"Bezahlt",IF(K878&gt;0,"Teilbezahlt","Offen"))</f>
        <v/>
      </c>
      <c r="P878" s="13">
        <f>F878-TODAY()</f>
        <v/>
      </c>
      <c r="Q878">
        <f>IF(L878&gt;0,IF(P878&lt;0,"Ja","Nein"),"Nein")</f>
        <v/>
      </c>
    </row>
    <row r="879">
      <c r="I879" s="9">
        <f>ROUND(G879*H879,2)</f>
        <v/>
      </c>
      <c r="J879" s="9">
        <f>G879+I879</f>
        <v/>
      </c>
      <c r="K879" s="9">
        <f>IFERROR(SUMIFS(Zahlungen!$D:$D,Zahlungen!$B:$B,$A879),0)</f>
        <v/>
      </c>
      <c r="L879" s="9">
        <f>MAX(J879-K879,0)</f>
        <v/>
      </c>
      <c r="N879" s="9">
        <f>IF(M879&gt;0,ROUND(L879*M879/12,2),0)</f>
        <v/>
      </c>
      <c r="O879">
        <f>IF(L879=0,"Bezahlt",IF(K879&gt;0,"Teilbezahlt","Offen"))</f>
        <v/>
      </c>
      <c r="P879" s="13">
        <f>F879-TODAY()</f>
        <v/>
      </c>
      <c r="Q879">
        <f>IF(L879&gt;0,IF(P879&lt;0,"Ja","Nein"),"Nein")</f>
        <v/>
      </c>
    </row>
    <row r="880">
      <c r="I880" s="9">
        <f>ROUND(G880*H880,2)</f>
        <v/>
      </c>
      <c r="J880" s="9">
        <f>G880+I880</f>
        <v/>
      </c>
      <c r="K880" s="9">
        <f>IFERROR(SUMIFS(Zahlungen!$D:$D,Zahlungen!$B:$B,$A880),0)</f>
        <v/>
      </c>
      <c r="L880" s="9">
        <f>MAX(J880-K880,0)</f>
        <v/>
      </c>
      <c r="N880" s="9">
        <f>IF(M880&gt;0,ROUND(L880*M880/12,2),0)</f>
        <v/>
      </c>
      <c r="O880">
        <f>IF(L880=0,"Bezahlt",IF(K880&gt;0,"Teilbezahlt","Offen"))</f>
        <v/>
      </c>
      <c r="P880" s="13">
        <f>F880-TODAY()</f>
        <v/>
      </c>
      <c r="Q880">
        <f>IF(L880&gt;0,IF(P880&lt;0,"Ja","Nein"),"Nein")</f>
        <v/>
      </c>
    </row>
    <row r="881">
      <c r="I881" s="9">
        <f>ROUND(G881*H881,2)</f>
        <v/>
      </c>
      <c r="J881" s="9">
        <f>G881+I881</f>
        <v/>
      </c>
      <c r="K881" s="9">
        <f>IFERROR(SUMIFS(Zahlungen!$D:$D,Zahlungen!$B:$B,$A881),0)</f>
        <v/>
      </c>
      <c r="L881" s="9">
        <f>MAX(J881-K881,0)</f>
        <v/>
      </c>
      <c r="N881" s="9">
        <f>IF(M881&gt;0,ROUND(L881*M881/12,2),0)</f>
        <v/>
      </c>
      <c r="O881">
        <f>IF(L881=0,"Bezahlt",IF(K881&gt;0,"Teilbezahlt","Offen"))</f>
        <v/>
      </c>
      <c r="P881" s="13">
        <f>F881-TODAY()</f>
        <v/>
      </c>
      <c r="Q881">
        <f>IF(L881&gt;0,IF(P881&lt;0,"Ja","Nein"),"Nein")</f>
        <v/>
      </c>
    </row>
    <row r="882">
      <c r="I882" s="9">
        <f>ROUND(G882*H882,2)</f>
        <v/>
      </c>
      <c r="J882" s="9">
        <f>G882+I882</f>
        <v/>
      </c>
      <c r="K882" s="9">
        <f>IFERROR(SUMIFS(Zahlungen!$D:$D,Zahlungen!$B:$B,$A882),0)</f>
        <v/>
      </c>
      <c r="L882" s="9">
        <f>MAX(J882-K882,0)</f>
        <v/>
      </c>
      <c r="N882" s="9">
        <f>IF(M882&gt;0,ROUND(L882*M882/12,2),0)</f>
        <v/>
      </c>
      <c r="O882">
        <f>IF(L882=0,"Bezahlt",IF(K882&gt;0,"Teilbezahlt","Offen"))</f>
        <v/>
      </c>
      <c r="P882" s="13">
        <f>F882-TODAY()</f>
        <v/>
      </c>
      <c r="Q882">
        <f>IF(L882&gt;0,IF(P882&lt;0,"Ja","Nein"),"Nein")</f>
        <v/>
      </c>
    </row>
    <row r="883">
      <c r="I883" s="9">
        <f>ROUND(G883*H883,2)</f>
        <v/>
      </c>
      <c r="J883" s="9">
        <f>G883+I883</f>
        <v/>
      </c>
      <c r="K883" s="9">
        <f>IFERROR(SUMIFS(Zahlungen!$D:$D,Zahlungen!$B:$B,$A883),0)</f>
        <v/>
      </c>
      <c r="L883" s="9">
        <f>MAX(J883-K883,0)</f>
        <v/>
      </c>
      <c r="N883" s="9">
        <f>IF(M883&gt;0,ROUND(L883*M883/12,2),0)</f>
        <v/>
      </c>
      <c r="O883">
        <f>IF(L883=0,"Bezahlt",IF(K883&gt;0,"Teilbezahlt","Offen"))</f>
        <v/>
      </c>
      <c r="P883" s="13">
        <f>F883-TODAY()</f>
        <v/>
      </c>
      <c r="Q883">
        <f>IF(L883&gt;0,IF(P883&lt;0,"Ja","Nein"),"Nein")</f>
        <v/>
      </c>
    </row>
    <row r="884">
      <c r="I884" s="9">
        <f>ROUND(G884*H884,2)</f>
        <v/>
      </c>
      <c r="J884" s="9">
        <f>G884+I884</f>
        <v/>
      </c>
      <c r="K884" s="9">
        <f>IFERROR(SUMIFS(Zahlungen!$D:$D,Zahlungen!$B:$B,$A884),0)</f>
        <v/>
      </c>
      <c r="L884" s="9">
        <f>MAX(J884-K884,0)</f>
        <v/>
      </c>
      <c r="N884" s="9">
        <f>IF(M884&gt;0,ROUND(L884*M884/12,2),0)</f>
        <v/>
      </c>
      <c r="O884">
        <f>IF(L884=0,"Bezahlt",IF(K884&gt;0,"Teilbezahlt","Offen"))</f>
        <v/>
      </c>
      <c r="P884" s="13">
        <f>F884-TODAY()</f>
        <v/>
      </c>
      <c r="Q884">
        <f>IF(L884&gt;0,IF(P884&lt;0,"Ja","Nein"),"Nein")</f>
        <v/>
      </c>
    </row>
    <row r="885">
      <c r="I885" s="9">
        <f>ROUND(G885*H885,2)</f>
        <v/>
      </c>
      <c r="J885" s="9">
        <f>G885+I885</f>
        <v/>
      </c>
      <c r="K885" s="9">
        <f>IFERROR(SUMIFS(Zahlungen!$D:$D,Zahlungen!$B:$B,$A885),0)</f>
        <v/>
      </c>
      <c r="L885" s="9">
        <f>MAX(J885-K885,0)</f>
        <v/>
      </c>
      <c r="N885" s="9">
        <f>IF(M885&gt;0,ROUND(L885*M885/12,2),0)</f>
        <v/>
      </c>
      <c r="O885">
        <f>IF(L885=0,"Bezahlt",IF(K885&gt;0,"Teilbezahlt","Offen"))</f>
        <v/>
      </c>
      <c r="P885" s="13">
        <f>F885-TODAY()</f>
        <v/>
      </c>
      <c r="Q885">
        <f>IF(L885&gt;0,IF(P885&lt;0,"Ja","Nein"),"Nein")</f>
        <v/>
      </c>
    </row>
    <row r="886">
      <c r="I886" s="9">
        <f>ROUND(G886*H886,2)</f>
        <v/>
      </c>
      <c r="J886" s="9">
        <f>G886+I886</f>
        <v/>
      </c>
      <c r="K886" s="9">
        <f>IFERROR(SUMIFS(Zahlungen!$D:$D,Zahlungen!$B:$B,$A886),0)</f>
        <v/>
      </c>
      <c r="L886" s="9">
        <f>MAX(J886-K886,0)</f>
        <v/>
      </c>
      <c r="N886" s="9">
        <f>IF(M886&gt;0,ROUND(L886*M886/12,2),0)</f>
        <v/>
      </c>
      <c r="O886">
        <f>IF(L886=0,"Bezahlt",IF(K886&gt;0,"Teilbezahlt","Offen"))</f>
        <v/>
      </c>
      <c r="P886" s="13">
        <f>F886-TODAY()</f>
        <v/>
      </c>
      <c r="Q886">
        <f>IF(L886&gt;0,IF(P886&lt;0,"Ja","Nein"),"Nein")</f>
        <v/>
      </c>
    </row>
    <row r="887">
      <c r="I887" s="9">
        <f>ROUND(G887*H887,2)</f>
        <v/>
      </c>
      <c r="J887" s="9">
        <f>G887+I887</f>
        <v/>
      </c>
      <c r="K887" s="9">
        <f>IFERROR(SUMIFS(Zahlungen!$D:$D,Zahlungen!$B:$B,$A887),0)</f>
        <v/>
      </c>
      <c r="L887" s="9">
        <f>MAX(J887-K887,0)</f>
        <v/>
      </c>
      <c r="N887" s="9">
        <f>IF(M887&gt;0,ROUND(L887*M887/12,2),0)</f>
        <v/>
      </c>
      <c r="O887">
        <f>IF(L887=0,"Bezahlt",IF(K887&gt;0,"Teilbezahlt","Offen"))</f>
        <v/>
      </c>
      <c r="P887" s="13">
        <f>F887-TODAY()</f>
        <v/>
      </c>
      <c r="Q887">
        <f>IF(L887&gt;0,IF(P887&lt;0,"Ja","Nein"),"Nein")</f>
        <v/>
      </c>
    </row>
    <row r="888">
      <c r="I888" s="9">
        <f>ROUND(G888*H888,2)</f>
        <v/>
      </c>
      <c r="J888" s="9">
        <f>G888+I888</f>
        <v/>
      </c>
      <c r="K888" s="9">
        <f>IFERROR(SUMIFS(Zahlungen!$D:$D,Zahlungen!$B:$B,$A888),0)</f>
        <v/>
      </c>
      <c r="L888" s="9">
        <f>MAX(J888-K888,0)</f>
        <v/>
      </c>
      <c r="N888" s="9">
        <f>IF(M888&gt;0,ROUND(L888*M888/12,2),0)</f>
        <v/>
      </c>
      <c r="O888">
        <f>IF(L888=0,"Bezahlt",IF(K888&gt;0,"Teilbezahlt","Offen"))</f>
        <v/>
      </c>
      <c r="P888" s="13">
        <f>F888-TODAY()</f>
        <v/>
      </c>
      <c r="Q888">
        <f>IF(L888&gt;0,IF(P888&lt;0,"Ja","Nein"),"Nein")</f>
        <v/>
      </c>
    </row>
    <row r="889">
      <c r="I889" s="9">
        <f>ROUND(G889*H889,2)</f>
        <v/>
      </c>
      <c r="J889" s="9">
        <f>G889+I889</f>
        <v/>
      </c>
      <c r="K889" s="9">
        <f>IFERROR(SUMIFS(Zahlungen!$D:$D,Zahlungen!$B:$B,$A889),0)</f>
        <v/>
      </c>
      <c r="L889" s="9">
        <f>MAX(J889-K889,0)</f>
        <v/>
      </c>
      <c r="N889" s="9">
        <f>IF(M889&gt;0,ROUND(L889*M889/12,2),0)</f>
        <v/>
      </c>
      <c r="O889">
        <f>IF(L889=0,"Bezahlt",IF(K889&gt;0,"Teilbezahlt","Offen"))</f>
        <v/>
      </c>
      <c r="P889" s="13">
        <f>F889-TODAY()</f>
        <v/>
      </c>
      <c r="Q889">
        <f>IF(L889&gt;0,IF(P889&lt;0,"Ja","Nein"),"Nein")</f>
        <v/>
      </c>
    </row>
    <row r="890">
      <c r="I890" s="9">
        <f>ROUND(G890*H890,2)</f>
        <v/>
      </c>
      <c r="J890" s="9">
        <f>G890+I890</f>
        <v/>
      </c>
      <c r="K890" s="9">
        <f>IFERROR(SUMIFS(Zahlungen!$D:$D,Zahlungen!$B:$B,$A890),0)</f>
        <v/>
      </c>
      <c r="L890" s="9">
        <f>MAX(J890-K890,0)</f>
        <v/>
      </c>
      <c r="N890" s="9">
        <f>IF(M890&gt;0,ROUND(L890*M890/12,2),0)</f>
        <v/>
      </c>
      <c r="O890">
        <f>IF(L890=0,"Bezahlt",IF(K890&gt;0,"Teilbezahlt","Offen"))</f>
        <v/>
      </c>
      <c r="P890" s="13">
        <f>F890-TODAY()</f>
        <v/>
      </c>
      <c r="Q890">
        <f>IF(L890&gt;0,IF(P890&lt;0,"Ja","Nein"),"Nein")</f>
        <v/>
      </c>
    </row>
    <row r="891">
      <c r="I891" s="9">
        <f>ROUND(G891*H891,2)</f>
        <v/>
      </c>
      <c r="J891" s="9">
        <f>G891+I891</f>
        <v/>
      </c>
      <c r="K891" s="9">
        <f>IFERROR(SUMIFS(Zahlungen!$D:$D,Zahlungen!$B:$B,$A891),0)</f>
        <v/>
      </c>
      <c r="L891" s="9">
        <f>MAX(J891-K891,0)</f>
        <v/>
      </c>
      <c r="N891" s="9">
        <f>IF(M891&gt;0,ROUND(L891*M891/12,2),0)</f>
        <v/>
      </c>
      <c r="O891">
        <f>IF(L891=0,"Bezahlt",IF(K891&gt;0,"Teilbezahlt","Offen"))</f>
        <v/>
      </c>
      <c r="P891" s="13">
        <f>F891-TODAY()</f>
        <v/>
      </c>
      <c r="Q891">
        <f>IF(L891&gt;0,IF(P891&lt;0,"Ja","Nein"),"Nein")</f>
        <v/>
      </c>
    </row>
    <row r="892">
      <c r="I892" s="9">
        <f>ROUND(G892*H892,2)</f>
        <v/>
      </c>
      <c r="J892" s="9">
        <f>G892+I892</f>
        <v/>
      </c>
      <c r="K892" s="9">
        <f>IFERROR(SUMIFS(Zahlungen!$D:$D,Zahlungen!$B:$B,$A892),0)</f>
        <v/>
      </c>
      <c r="L892" s="9">
        <f>MAX(J892-K892,0)</f>
        <v/>
      </c>
      <c r="N892" s="9">
        <f>IF(M892&gt;0,ROUND(L892*M892/12,2),0)</f>
        <v/>
      </c>
      <c r="O892">
        <f>IF(L892=0,"Bezahlt",IF(K892&gt;0,"Teilbezahlt","Offen"))</f>
        <v/>
      </c>
      <c r="P892" s="13">
        <f>F892-TODAY()</f>
        <v/>
      </c>
      <c r="Q892">
        <f>IF(L892&gt;0,IF(P892&lt;0,"Ja","Nein"),"Nein")</f>
        <v/>
      </c>
    </row>
    <row r="893">
      <c r="I893" s="9">
        <f>ROUND(G893*H893,2)</f>
        <v/>
      </c>
      <c r="J893" s="9">
        <f>G893+I893</f>
        <v/>
      </c>
      <c r="K893" s="9">
        <f>IFERROR(SUMIFS(Zahlungen!$D:$D,Zahlungen!$B:$B,$A893),0)</f>
        <v/>
      </c>
      <c r="L893" s="9">
        <f>MAX(J893-K893,0)</f>
        <v/>
      </c>
      <c r="N893" s="9">
        <f>IF(M893&gt;0,ROUND(L893*M893/12,2),0)</f>
        <v/>
      </c>
      <c r="O893">
        <f>IF(L893=0,"Bezahlt",IF(K893&gt;0,"Teilbezahlt","Offen"))</f>
        <v/>
      </c>
      <c r="P893" s="13">
        <f>F893-TODAY()</f>
        <v/>
      </c>
      <c r="Q893">
        <f>IF(L893&gt;0,IF(P893&lt;0,"Ja","Nein"),"Nein")</f>
        <v/>
      </c>
    </row>
    <row r="894">
      <c r="I894" s="9">
        <f>ROUND(G894*H894,2)</f>
        <v/>
      </c>
      <c r="J894" s="9">
        <f>G894+I894</f>
        <v/>
      </c>
      <c r="K894" s="9">
        <f>IFERROR(SUMIFS(Zahlungen!$D:$D,Zahlungen!$B:$B,$A894),0)</f>
        <v/>
      </c>
      <c r="L894" s="9">
        <f>MAX(J894-K894,0)</f>
        <v/>
      </c>
      <c r="N894" s="9">
        <f>IF(M894&gt;0,ROUND(L894*M894/12,2),0)</f>
        <v/>
      </c>
      <c r="O894">
        <f>IF(L894=0,"Bezahlt",IF(K894&gt;0,"Teilbezahlt","Offen"))</f>
        <v/>
      </c>
      <c r="P894" s="13">
        <f>F894-TODAY()</f>
        <v/>
      </c>
      <c r="Q894">
        <f>IF(L894&gt;0,IF(P894&lt;0,"Ja","Nein"),"Nein")</f>
        <v/>
      </c>
    </row>
    <row r="895">
      <c r="I895" s="9">
        <f>ROUND(G895*H895,2)</f>
        <v/>
      </c>
      <c r="J895" s="9">
        <f>G895+I895</f>
        <v/>
      </c>
      <c r="K895" s="9">
        <f>IFERROR(SUMIFS(Zahlungen!$D:$D,Zahlungen!$B:$B,$A895),0)</f>
        <v/>
      </c>
      <c r="L895" s="9">
        <f>MAX(J895-K895,0)</f>
        <v/>
      </c>
      <c r="N895" s="9">
        <f>IF(M895&gt;0,ROUND(L895*M895/12,2),0)</f>
        <v/>
      </c>
      <c r="O895">
        <f>IF(L895=0,"Bezahlt",IF(K895&gt;0,"Teilbezahlt","Offen"))</f>
        <v/>
      </c>
      <c r="P895" s="13">
        <f>F895-TODAY()</f>
        <v/>
      </c>
      <c r="Q895">
        <f>IF(L895&gt;0,IF(P895&lt;0,"Ja","Nein"),"Nein")</f>
        <v/>
      </c>
    </row>
    <row r="896">
      <c r="I896" s="9">
        <f>ROUND(G896*H896,2)</f>
        <v/>
      </c>
      <c r="J896" s="9">
        <f>G896+I896</f>
        <v/>
      </c>
      <c r="K896" s="9">
        <f>IFERROR(SUMIFS(Zahlungen!$D:$D,Zahlungen!$B:$B,$A896),0)</f>
        <v/>
      </c>
      <c r="L896" s="9">
        <f>MAX(J896-K896,0)</f>
        <v/>
      </c>
      <c r="N896" s="9">
        <f>IF(M896&gt;0,ROUND(L896*M896/12,2),0)</f>
        <v/>
      </c>
      <c r="O896">
        <f>IF(L896=0,"Bezahlt",IF(K896&gt;0,"Teilbezahlt","Offen"))</f>
        <v/>
      </c>
      <c r="P896" s="13">
        <f>F896-TODAY()</f>
        <v/>
      </c>
      <c r="Q896">
        <f>IF(L896&gt;0,IF(P896&lt;0,"Ja","Nein"),"Nein")</f>
        <v/>
      </c>
    </row>
    <row r="897">
      <c r="I897" s="9">
        <f>ROUND(G897*H897,2)</f>
        <v/>
      </c>
      <c r="J897" s="9">
        <f>G897+I897</f>
        <v/>
      </c>
      <c r="K897" s="9">
        <f>IFERROR(SUMIFS(Zahlungen!$D:$D,Zahlungen!$B:$B,$A897),0)</f>
        <v/>
      </c>
      <c r="L897" s="9">
        <f>MAX(J897-K897,0)</f>
        <v/>
      </c>
      <c r="N897" s="9">
        <f>IF(M897&gt;0,ROUND(L897*M897/12,2),0)</f>
        <v/>
      </c>
      <c r="O897">
        <f>IF(L897=0,"Bezahlt",IF(K897&gt;0,"Teilbezahlt","Offen"))</f>
        <v/>
      </c>
      <c r="P897" s="13">
        <f>F897-TODAY()</f>
        <v/>
      </c>
      <c r="Q897">
        <f>IF(L897&gt;0,IF(P897&lt;0,"Ja","Nein"),"Nein")</f>
        <v/>
      </c>
    </row>
    <row r="898">
      <c r="I898" s="9">
        <f>ROUND(G898*H898,2)</f>
        <v/>
      </c>
      <c r="J898" s="9">
        <f>G898+I898</f>
        <v/>
      </c>
      <c r="K898" s="9">
        <f>IFERROR(SUMIFS(Zahlungen!$D:$D,Zahlungen!$B:$B,$A898),0)</f>
        <v/>
      </c>
      <c r="L898" s="9">
        <f>MAX(J898-K898,0)</f>
        <v/>
      </c>
      <c r="N898" s="9">
        <f>IF(M898&gt;0,ROUND(L898*M898/12,2),0)</f>
        <v/>
      </c>
      <c r="O898">
        <f>IF(L898=0,"Bezahlt",IF(K898&gt;0,"Teilbezahlt","Offen"))</f>
        <v/>
      </c>
      <c r="P898" s="13">
        <f>F898-TODAY()</f>
        <v/>
      </c>
      <c r="Q898">
        <f>IF(L898&gt;0,IF(P898&lt;0,"Ja","Nein"),"Nein")</f>
        <v/>
      </c>
    </row>
    <row r="899">
      <c r="I899" s="9">
        <f>ROUND(G899*H899,2)</f>
        <v/>
      </c>
      <c r="J899" s="9">
        <f>G899+I899</f>
        <v/>
      </c>
      <c r="K899" s="9">
        <f>IFERROR(SUMIFS(Zahlungen!$D:$D,Zahlungen!$B:$B,$A899),0)</f>
        <v/>
      </c>
      <c r="L899" s="9">
        <f>MAX(J899-K899,0)</f>
        <v/>
      </c>
      <c r="N899" s="9">
        <f>IF(M899&gt;0,ROUND(L899*M899/12,2),0)</f>
        <v/>
      </c>
      <c r="O899">
        <f>IF(L899=0,"Bezahlt",IF(K899&gt;0,"Teilbezahlt","Offen"))</f>
        <v/>
      </c>
      <c r="P899" s="13">
        <f>F899-TODAY()</f>
        <v/>
      </c>
      <c r="Q899">
        <f>IF(L899&gt;0,IF(P899&lt;0,"Ja","Nein"),"Nein")</f>
        <v/>
      </c>
    </row>
    <row r="900">
      <c r="I900" s="9">
        <f>ROUND(G900*H900,2)</f>
        <v/>
      </c>
      <c r="J900" s="9">
        <f>G900+I900</f>
        <v/>
      </c>
      <c r="K900" s="9">
        <f>IFERROR(SUMIFS(Zahlungen!$D:$D,Zahlungen!$B:$B,$A900),0)</f>
        <v/>
      </c>
      <c r="L900" s="9">
        <f>MAX(J900-K900,0)</f>
        <v/>
      </c>
      <c r="N900" s="9">
        <f>IF(M900&gt;0,ROUND(L900*M900/12,2),0)</f>
        <v/>
      </c>
      <c r="O900">
        <f>IF(L900=0,"Bezahlt",IF(K900&gt;0,"Teilbezahlt","Offen"))</f>
        <v/>
      </c>
      <c r="P900" s="13">
        <f>F900-TODAY()</f>
        <v/>
      </c>
      <c r="Q900">
        <f>IF(L900&gt;0,IF(P900&lt;0,"Ja","Nein"),"Nein")</f>
        <v/>
      </c>
    </row>
    <row r="901">
      <c r="I901" s="9">
        <f>ROUND(G901*H901,2)</f>
        <v/>
      </c>
      <c r="J901" s="9">
        <f>G901+I901</f>
        <v/>
      </c>
      <c r="K901" s="9">
        <f>IFERROR(SUMIFS(Zahlungen!$D:$D,Zahlungen!$B:$B,$A901),0)</f>
        <v/>
      </c>
      <c r="L901" s="9">
        <f>MAX(J901-K901,0)</f>
        <v/>
      </c>
      <c r="N901" s="9">
        <f>IF(M901&gt;0,ROUND(L901*M901/12,2),0)</f>
        <v/>
      </c>
      <c r="O901">
        <f>IF(L901=0,"Bezahlt",IF(K901&gt;0,"Teilbezahlt","Offen"))</f>
        <v/>
      </c>
      <c r="P901" s="13">
        <f>F901-TODAY()</f>
        <v/>
      </c>
      <c r="Q901">
        <f>IF(L901&gt;0,IF(P901&lt;0,"Ja","Nein"),"Nein")</f>
        <v/>
      </c>
    </row>
    <row r="902">
      <c r="I902" s="9">
        <f>ROUND(G902*H902,2)</f>
        <v/>
      </c>
      <c r="J902" s="9">
        <f>G902+I902</f>
        <v/>
      </c>
      <c r="K902" s="9">
        <f>IFERROR(SUMIFS(Zahlungen!$D:$D,Zahlungen!$B:$B,$A902),0)</f>
        <v/>
      </c>
      <c r="L902" s="9">
        <f>MAX(J902-K902,0)</f>
        <v/>
      </c>
      <c r="N902" s="9">
        <f>IF(M902&gt;0,ROUND(L902*M902/12,2),0)</f>
        <v/>
      </c>
      <c r="O902">
        <f>IF(L902=0,"Bezahlt",IF(K902&gt;0,"Teilbezahlt","Offen"))</f>
        <v/>
      </c>
      <c r="P902" s="13">
        <f>F902-TODAY()</f>
        <v/>
      </c>
      <c r="Q902">
        <f>IF(L902&gt;0,IF(P902&lt;0,"Ja","Nein"),"Nein")</f>
        <v/>
      </c>
    </row>
    <row r="903">
      <c r="I903" s="9">
        <f>ROUND(G903*H903,2)</f>
        <v/>
      </c>
      <c r="J903" s="9">
        <f>G903+I903</f>
        <v/>
      </c>
      <c r="K903" s="9">
        <f>IFERROR(SUMIFS(Zahlungen!$D:$D,Zahlungen!$B:$B,$A903),0)</f>
        <v/>
      </c>
      <c r="L903" s="9">
        <f>MAX(J903-K903,0)</f>
        <v/>
      </c>
      <c r="N903" s="9">
        <f>IF(M903&gt;0,ROUND(L903*M903/12,2),0)</f>
        <v/>
      </c>
      <c r="O903">
        <f>IF(L903=0,"Bezahlt",IF(K903&gt;0,"Teilbezahlt","Offen"))</f>
        <v/>
      </c>
      <c r="P903" s="13">
        <f>F903-TODAY()</f>
        <v/>
      </c>
      <c r="Q903">
        <f>IF(L903&gt;0,IF(P903&lt;0,"Ja","Nein"),"Nein")</f>
        <v/>
      </c>
    </row>
    <row r="904">
      <c r="I904" s="9">
        <f>ROUND(G904*H904,2)</f>
        <v/>
      </c>
      <c r="J904" s="9">
        <f>G904+I904</f>
        <v/>
      </c>
      <c r="K904" s="9">
        <f>IFERROR(SUMIFS(Zahlungen!$D:$D,Zahlungen!$B:$B,$A904),0)</f>
        <v/>
      </c>
      <c r="L904" s="9">
        <f>MAX(J904-K904,0)</f>
        <v/>
      </c>
      <c r="N904" s="9">
        <f>IF(M904&gt;0,ROUND(L904*M904/12,2),0)</f>
        <v/>
      </c>
      <c r="O904">
        <f>IF(L904=0,"Bezahlt",IF(K904&gt;0,"Teilbezahlt","Offen"))</f>
        <v/>
      </c>
      <c r="P904" s="13">
        <f>F904-TODAY()</f>
        <v/>
      </c>
      <c r="Q904">
        <f>IF(L904&gt;0,IF(P904&lt;0,"Ja","Nein"),"Nein")</f>
        <v/>
      </c>
    </row>
    <row r="905">
      <c r="I905" s="9">
        <f>ROUND(G905*H905,2)</f>
        <v/>
      </c>
      <c r="J905" s="9">
        <f>G905+I905</f>
        <v/>
      </c>
      <c r="K905" s="9">
        <f>IFERROR(SUMIFS(Zahlungen!$D:$D,Zahlungen!$B:$B,$A905),0)</f>
        <v/>
      </c>
      <c r="L905" s="9">
        <f>MAX(J905-K905,0)</f>
        <v/>
      </c>
      <c r="N905" s="9">
        <f>IF(M905&gt;0,ROUND(L905*M905/12,2),0)</f>
        <v/>
      </c>
      <c r="O905">
        <f>IF(L905=0,"Bezahlt",IF(K905&gt;0,"Teilbezahlt","Offen"))</f>
        <v/>
      </c>
      <c r="P905" s="13">
        <f>F905-TODAY()</f>
        <v/>
      </c>
      <c r="Q905">
        <f>IF(L905&gt;0,IF(P905&lt;0,"Ja","Nein"),"Nein")</f>
        <v/>
      </c>
    </row>
    <row r="906">
      <c r="I906" s="9">
        <f>ROUND(G906*H906,2)</f>
        <v/>
      </c>
      <c r="J906" s="9">
        <f>G906+I906</f>
        <v/>
      </c>
      <c r="K906" s="9">
        <f>IFERROR(SUMIFS(Zahlungen!$D:$D,Zahlungen!$B:$B,$A906),0)</f>
        <v/>
      </c>
      <c r="L906" s="9">
        <f>MAX(J906-K906,0)</f>
        <v/>
      </c>
      <c r="N906" s="9">
        <f>IF(M906&gt;0,ROUND(L906*M906/12,2),0)</f>
        <v/>
      </c>
      <c r="O906">
        <f>IF(L906=0,"Bezahlt",IF(K906&gt;0,"Teilbezahlt","Offen"))</f>
        <v/>
      </c>
      <c r="P906" s="13">
        <f>F906-TODAY()</f>
        <v/>
      </c>
      <c r="Q906">
        <f>IF(L906&gt;0,IF(P906&lt;0,"Ja","Nein"),"Nein")</f>
        <v/>
      </c>
    </row>
    <row r="907">
      <c r="I907" s="9">
        <f>ROUND(G907*H907,2)</f>
        <v/>
      </c>
      <c r="J907" s="9">
        <f>G907+I907</f>
        <v/>
      </c>
      <c r="K907" s="9">
        <f>IFERROR(SUMIFS(Zahlungen!$D:$D,Zahlungen!$B:$B,$A907),0)</f>
        <v/>
      </c>
      <c r="L907" s="9">
        <f>MAX(J907-K907,0)</f>
        <v/>
      </c>
      <c r="N907" s="9">
        <f>IF(M907&gt;0,ROUND(L907*M907/12,2),0)</f>
        <v/>
      </c>
      <c r="O907">
        <f>IF(L907=0,"Bezahlt",IF(K907&gt;0,"Teilbezahlt","Offen"))</f>
        <v/>
      </c>
      <c r="P907" s="13">
        <f>F907-TODAY()</f>
        <v/>
      </c>
      <c r="Q907">
        <f>IF(L907&gt;0,IF(P907&lt;0,"Ja","Nein"),"Nein")</f>
        <v/>
      </c>
    </row>
    <row r="908">
      <c r="I908" s="9">
        <f>ROUND(G908*H908,2)</f>
        <v/>
      </c>
      <c r="J908" s="9">
        <f>G908+I908</f>
        <v/>
      </c>
      <c r="K908" s="9">
        <f>IFERROR(SUMIFS(Zahlungen!$D:$D,Zahlungen!$B:$B,$A908),0)</f>
        <v/>
      </c>
      <c r="L908" s="9">
        <f>MAX(J908-K908,0)</f>
        <v/>
      </c>
      <c r="N908" s="9">
        <f>IF(M908&gt;0,ROUND(L908*M908/12,2),0)</f>
        <v/>
      </c>
      <c r="O908">
        <f>IF(L908=0,"Bezahlt",IF(K908&gt;0,"Teilbezahlt","Offen"))</f>
        <v/>
      </c>
      <c r="P908" s="13">
        <f>F908-TODAY()</f>
        <v/>
      </c>
      <c r="Q908">
        <f>IF(L908&gt;0,IF(P908&lt;0,"Ja","Nein"),"Nein")</f>
        <v/>
      </c>
    </row>
    <row r="909">
      <c r="I909" s="9">
        <f>ROUND(G909*H909,2)</f>
        <v/>
      </c>
      <c r="J909" s="9">
        <f>G909+I909</f>
        <v/>
      </c>
      <c r="K909" s="9">
        <f>IFERROR(SUMIFS(Zahlungen!$D:$D,Zahlungen!$B:$B,$A909),0)</f>
        <v/>
      </c>
      <c r="L909" s="9">
        <f>MAX(J909-K909,0)</f>
        <v/>
      </c>
      <c r="N909" s="9">
        <f>IF(M909&gt;0,ROUND(L909*M909/12,2),0)</f>
        <v/>
      </c>
      <c r="O909">
        <f>IF(L909=0,"Bezahlt",IF(K909&gt;0,"Teilbezahlt","Offen"))</f>
        <v/>
      </c>
      <c r="P909" s="13">
        <f>F909-TODAY()</f>
        <v/>
      </c>
      <c r="Q909">
        <f>IF(L909&gt;0,IF(P909&lt;0,"Ja","Nein"),"Nein")</f>
        <v/>
      </c>
    </row>
    <row r="910">
      <c r="I910" s="9">
        <f>ROUND(G910*H910,2)</f>
        <v/>
      </c>
      <c r="J910" s="9">
        <f>G910+I910</f>
        <v/>
      </c>
      <c r="K910" s="9">
        <f>IFERROR(SUMIFS(Zahlungen!$D:$D,Zahlungen!$B:$B,$A910),0)</f>
        <v/>
      </c>
      <c r="L910" s="9">
        <f>MAX(J910-K910,0)</f>
        <v/>
      </c>
      <c r="N910" s="9">
        <f>IF(M910&gt;0,ROUND(L910*M910/12,2),0)</f>
        <v/>
      </c>
      <c r="O910">
        <f>IF(L910=0,"Bezahlt",IF(K910&gt;0,"Teilbezahlt","Offen"))</f>
        <v/>
      </c>
      <c r="P910" s="13">
        <f>F910-TODAY()</f>
        <v/>
      </c>
      <c r="Q910">
        <f>IF(L910&gt;0,IF(P910&lt;0,"Ja","Nein"),"Nein")</f>
        <v/>
      </c>
    </row>
    <row r="911">
      <c r="I911" s="9">
        <f>ROUND(G911*H911,2)</f>
        <v/>
      </c>
      <c r="J911" s="9">
        <f>G911+I911</f>
        <v/>
      </c>
      <c r="K911" s="9">
        <f>IFERROR(SUMIFS(Zahlungen!$D:$D,Zahlungen!$B:$B,$A911),0)</f>
        <v/>
      </c>
      <c r="L911" s="9">
        <f>MAX(J911-K911,0)</f>
        <v/>
      </c>
      <c r="N911" s="9">
        <f>IF(M911&gt;0,ROUND(L911*M911/12,2),0)</f>
        <v/>
      </c>
      <c r="O911">
        <f>IF(L911=0,"Bezahlt",IF(K911&gt;0,"Teilbezahlt","Offen"))</f>
        <v/>
      </c>
      <c r="P911" s="13">
        <f>F911-TODAY()</f>
        <v/>
      </c>
      <c r="Q911">
        <f>IF(L911&gt;0,IF(P911&lt;0,"Ja","Nein"),"Nein")</f>
        <v/>
      </c>
    </row>
    <row r="912">
      <c r="I912" s="9">
        <f>ROUND(G912*H912,2)</f>
        <v/>
      </c>
      <c r="J912" s="9">
        <f>G912+I912</f>
        <v/>
      </c>
      <c r="K912" s="9">
        <f>IFERROR(SUMIFS(Zahlungen!$D:$D,Zahlungen!$B:$B,$A912),0)</f>
        <v/>
      </c>
      <c r="L912" s="9">
        <f>MAX(J912-K912,0)</f>
        <v/>
      </c>
      <c r="N912" s="9">
        <f>IF(M912&gt;0,ROUND(L912*M912/12,2),0)</f>
        <v/>
      </c>
      <c r="O912">
        <f>IF(L912=0,"Bezahlt",IF(K912&gt;0,"Teilbezahlt","Offen"))</f>
        <v/>
      </c>
      <c r="P912" s="13">
        <f>F912-TODAY()</f>
        <v/>
      </c>
      <c r="Q912">
        <f>IF(L912&gt;0,IF(P912&lt;0,"Ja","Nein"),"Nein")</f>
        <v/>
      </c>
    </row>
    <row r="913">
      <c r="I913" s="9">
        <f>ROUND(G913*H913,2)</f>
        <v/>
      </c>
      <c r="J913" s="9">
        <f>G913+I913</f>
        <v/>
      </c>
      <c r="K913" s="9">
        <f>IFERROR(SUMIFS(Zahlungen!$D:$D,Zahlungen!$B:$B,$A913),0)</f>
        <v/>
      </c>
      <c r="L913" s="9">
        <f>MAX(J913-K913,0)</f>
        <v/>
      </c>
      <c r="N913" s="9">
        <f>IF(M913&gt;0,ROUND(L913*M913/12,2),0)</f>
        <v/>
      </c>
      <c r="O913">
        <f>IF(L913=0,"Bezahlt",IF(K913&gt;0,"Teilbezahlt","Offen"))</f>
        <v/>
      </c>
      <c r="P913" s="13">
        <f>F913-TODAY()</f>
        <v/>
      </c>
      <c r="Q913">
        <f>IF(L913&gt;0,IF(P913&lt;0,"Ja","Nein"),"Nein")</f>
        <v/>
      </c>
    </row>
    <row r="914">
      <c r="I914" s="9">
        <f>ROUND(G914*H914,2)</f>
        <v/>
      </c>
      <c r="J914" s="9">
        <f>G914+I914</f>
        <v/>
      </c>
      <c r="K914" s="9">
        <f>IFERROR(SUMIFS(Zahlungen!$D:$D,Zahlungen!$B:$B,$A914),0)</f>
        <v/>
      </c>
      <c r="L914" s="9">
        <f>MAX(J914-K914,0)</f>
        <v/>
      </c>
      <c r="N914" s="9">
        <f>IF(M914&gt;0,ROUND(L914*M914/12,2),0)</f>
        <v/>
      </c>
      <c r="O914">
        <f>IF(L914=0,"Bezahlt",IF(K914&gt;0,"Teilbezahlt","Offen"))</f>
        <v/>
      </c>
      <c r="P914" s="13">
        <f>F914-TODAY()</f>
        <v/>
      </c>
      <c r="Q914">
        <f>IF(L914&gt;0,IF(P914&lt;0,"Ja","Nein"),"Nein")</f>
        <v/>
      </c>
    </row>
    <row r="915">
      <c r="I915" s="9">
        <f>ROUND(G915*H915,2)</f>
        <v/>
      </c>
      <c r="J915" s="9">
        <f>G915+I915</f>
        <v/>
      </c>
      <c r="K915" s="9">
        <f>IFERROR(SUMIFS(Zahlungen!$D:$D,Zahlungen!$B:$B,$A915),0)</f>
        <v/>
      </c>
      <c r="L915" s="9">
        <f>MAX(J915-K915,0)</f>
        <v/>
      </c>
      <c r="N915" s="9">
        <f>IF(M915&gt;0,ROUND(L915*M915/12,2),0)</f>
        <v/>
      </c>
      <c r="O915">
        <f>IF(L915=0,"Bezahlt",IF(K915&gt;0,"Teilbezahlt","Offen"))</f>
        <v/>
      </c>
      <c r="P915" s="13">
        <f>F915-TODAY()</f>
        <v/>
      </c>
      <c r="Q915">
        <f>IF(L915&gt;0,IF(P915&lt;0,"Ja","Nein"),"Nein")</f>
        <v/>
      </c>
    </row>
    <row r="916">
      <c r="I916" s="9">
        <f>ROUND(G916*H916,2)</f>
        <v/>
      </c>
      <c r="J916" s="9">
        <f>G916+I916</f>
        <v/>
      </c>
      <c r="K916" s="9">
        <f>IFERROR(SUMIFS(Zahlungen!$D:$D,Zahlungen!$B:$B,$A916),0)</f>
        <v/>
      </c>
      <c r="L916" s="9">
        <f>MAX(J916-K916,0)</f>
        <v/>
      </c>
      <c r="N916" s="9">
        <f>IF(M916&gt;0,ROUND(L916*M916/12,2),0)</f>
        <v/>
      </c>
      <c r="O916">
        <f>IF(L916=0,"Bezahlt",IF(K916&gt;0,"Teilbezahlt","Offen"))</f>
        <v/>
      </c>
      <c r="P916" s="13">
        <f>F916-TODAY()</f>
        <v/>
      </c>
      <c r="Q916">
        <f>IF(L916&gt;0,IF(P916&lt;0,"Ja","Nein"),"Nein")</f>
        <v/>
      </c>
    </row>
    <row r="917">
      <c r="I917" s="9">
        <f>ROUND(G917*H917,2)</f>
        <v/>
      </c>
      <c r="J917" s="9">
        <f>G917+I917</f>
        <v/>
      </c>
      <c r="K917" s="9">
        <f>IFERROR(SUMIFS(Zahlungen!$D:$D,Zahlungen!$B:$B,$A917),0)</f>
        <v/>
      </c>
      <c r="L917" s="9">
        <f>MAX(J917-K917,0)</f>
        <v/>
      </c>
      <c r="N917" s="9">
        <f>IF(M917&gt;0,ROUND(L917*M917/12,2),0)</f>
        <v/>
      </c>
      <c r="O917">
        <f>IF(L917=0,"Bezahlt",IF(K917&gt;0,"Teilbezahlt","Offen"))</f>
        <v/>
      </c>
      <c r="P917" s="13">
        <f>F917-TODAY()</f>
        <v/>
      </c>
      <c r="Q917">
        <f>IF(L917&gt;0,IF(P917&lt;0,"Ja","Nein"),"Nein")</f>
        <v/>
      </c>
    </row>
    <row r="918">
      <c r="I918" s="9">
        <f>ROUND(G918*H918,2)</f>
        <v/>
      </c>
      <c r="J918" s="9">
        <f>G918+I918</f>
        <v/>
      </c>
      <c r="K918" s="9">
        <f>IFERROR(SUMIFS(Zahlungen!$D:$D,Zahlungen!$B:$B,$A918),0)</f>
        <v/>
      </c>
      <c r="L918" s="9">
        <f>MAX(J918-K918,0)</f>
        <v/>
      </c>
      <c r="N918" s="9">
        <f>IF(M918&gt;0,ROUND(L918*M918/12,2),0)</f>
        <v/>
      </c>
      <c r="O918">
        <f>IF(L918=0,"Bezahlt",IF(K918&gt;0,"Teilbezahlt","Offen"))</f>
        <v/>
      </c>
      <c r="P918" s="13">
        <f>F918-TODAY()</f>
        <v/>
      </c>
      <c r="Q918">
        <f>IF(L918&gt;0,IF(P918&lt;0,"Ja","Nein"),"Nein")</f>
        <v/>
      </c>
    </row>
    <row r="919">
      <c r="I919" s="9">
        <f>ROUND(G919*H919,2)</f>
        <v/>
      </c>
      <c r="J919" s="9">
        <f>G919+I919</f>
        <v/>
      </c>
      <c r="K919" s="9">
        <f>IFERROR(SUMIFS(Zahlungen!$D:$D,Zahlungen!$B:$B,$A919),0)</f>
        <v/>
      </c>
      <c r="L919" s="9">
        <f>MAX(J919-K919,0)</f>
        <v/>
      </c>
      <c r="N919" s="9">
        <f>IF(M919&gt;0,ROUND(L919*M919/12,2),0)</f>
        <v/>
      </c>
      <c r="O919">
        <f>IF(L919=0,"Bezahlt",IF(K919&gt;0,"Teilbezahlt","Offen"))</f>
        <v/>
      </c>
      <c r="P919" s="13">
        <f>F919-TODAY()</f>
        <v/>
      </c>
      <c r="Q919">
        <f>IF(L919&gt;0,IF(P919&lt;0,"Ja","Nein"),"Nein")</f>
        <v/>
      </c>
    </row>
    <row r="920">
      <c r="I920" s="9">
        <f>ROUND(G920*H920,2)</f>
        <v/>
      </c>
      <c r="J920" s="9">
        <f>G920+I920</f>
        <v/>
      </c>
      <c r="K920" s="9">
        <f>IFERROR(SUMIFS(Zahlungen!$D:$D,Zahlungen!$B:$B,$A920),0)</f>
        <v/>
      </c>
      <c r="L920" s="9">
        <f>MAX(J920-K920,0)</f>
        <v/>
      </c>
      <c r="N920" s="9">
        <f>IF(M920&gt;0,ROUND(L920*M920/12,2),0)</f>
        <v/>
      </c>
      <c r="O920">
        <f>IF(L920=0,"Bezahlt",IF(K920&gt;0,"Teilbezahlt","Offen"))</f>
        <v/>
      </c>
      <c r="P920" s="13">
        <f>F920-TODAY()</f>
        <v/>
      </c>
      <c r="Q920">
        <f>IF(L920&gt;0,IF(P920&lt;0,"Ja","Nein"),"Nein")</f>
        <v/>
      </c>
    </row>
    <row r="921">
      <c r="I921" s="9">
        <f>ROUND(G921*H921,2)</f>
        <v/>
      </c>
      <c r="J921" s="9">
        <f>G921+I921</f>
        <v/>
      </c>
      <c r="K921" s="9">
        <f>IFERROR(SUMIFS(Zahlungen!$D:$D,Zahlungen!$B:$B,$A921),0)</f>
        <v/>
      </c>
      <c r="L921" s="9">
        <f>MAX(J921-K921,0)</f>
        <v/>
      </c>
      <c r="N921" s="9">
        <f>IF(M921&gt;0,ROUND(L921*M921/12,2),0)</f>
        <v/>
      </c>
      <c r="O921">
        <f>IF(L921=0,"Bezahlt",IF(K921&gt;0,"Teilbezahlt","Offen"))</f>
        <v/>
      </c>
      <c r="P921" s="13">
        <f>F921-TODAY()</f>
        <v/>
      </c>
      <c r="Q921">
        <f>IF(L921&gt;0,IF(P921&lt;0,"Ja","Nein"),"Nein")</f>
        <v/>
      </c>
    </row>
    <row r="922">
      <c r="I922" s="9">
        <f>ROUND(G922*H922,2)</f>
        <v/>
      </c>
      <c r="J922" s="9">
        <f>G922+I922</f>
        <v/>
      </c>
      <c r="K922" s="9">
        <f>IFERROR(SUMIFS(Zahlungen!$D:$D,Zahlungen!$B:$B,$A922),0)</f>
        <v/>
      </c>
      <c r="L922" s="9">
        <f>MAX(J922-K922,0)</f>
        <v/>
      </c>
      <c r="N922" s="9">
        <f>IF(M922&gt;0,ROUND(L922*M922/12,2),0)</f>
        <v/>
      </c>
      <c r="O922">
        <f>IF(L922=0,"Bezahlt",IF(K922&gt;0,"Teilbezahlt","Offen"))</f>
        <v/>
      </c>
      <c r="P922" s="13">
        <f>F922-TODAY()</f>
        <v/>
      </c>
      <c r="Q922">
        <f>IF(L922&gt;0,IF(P922&lt;0,"Ja","Nein"),"Nein")</f>
        <v/>
      </c>
    </row>
    <row r="923">
      <c r="I923" s="9">
        <f>ROUND(G923*H923,2)</f>
        <v/>
      </c>
      <c r="J923" s="9">
        <f>G923+I923</f>
        <v/>
      </c>
      <c r="K923" s="9">
        <f>IFERROR(SUMIFS(Zahlungen!$D:$D,Zahlungen!$B:$B,$A923),0)</f>
        <v/>
      </c>
      <c r="L923" s="9">
        <f>MAX(J923-K923,0)</f>
        <v/>
      </c>
      <c r="N923" s="9">
        <f>IF(M923&gt;0,ROUND(L923*M923/12,2),0)</f>
        <v/>
      </c>
      <c r="O923">
        <f>IF(L923=0,"Bezahlt",IF(K923&gt;0,"Teilbezahlt","Offen"))</f>
        <v/>
      </c>
      <c r="P923" s="13">
        <f>F923-TODAY()</f>
        <v/>
      </c>
      <c r="Q923">
        <f>IF(L923&gt;0,IF(P923&lt;0,"Ja","Nein"),"Nein")</f>
        <v/>
      </c>
    </row>
    <row r="924">
      <c r="I924" s="9">
        <f>ROUND(G924*H924,2)</f>
        <v/>
      </c>
      <c r="J924" s="9">
        <f>G924+I924</f>
        <v/>
      </c>
      <c r="K924" s="9">
        <f>IFERROR(SUMIFS(Zahlungen!$D:$D,Zahlungen!$B:$B,$A924),0)</f>
        <v/>
      </c>
      <c r="L924" s="9">
        <f>MAX(J924-K924,0)</f>
        <v/>
      </c>
      <c r="N924" s="9">
        <f>IF(M924&gt;0,ROUND(L924*M924/12,2),0)</f>
        <v/>
      </c>
      <c r="O924">
        <f>IF(L924=0,"Bezahlt",IF(K924&gt;0,"Teilbezahlt","Offen"))</f>
        <v/>
      </c>
      <c r="P924" s="13">
        <f>F924-TODAY()</f>
        <v/>
      </c>
      <c r="Q924">
        <f>IF(L924&gt;0,IF(P924&lt;0,"Ja","Nein"),"Nein")</f>
        <v/>
      </c>
    </row>
    <row r="925">
      <c r="I925" s="9">
        <f>ROUND(G925*H925,2)</f>
        <v/>
      </c>
      <c r="J925" s="9">
        <f>G925+I925</f>
        <v/>
      </c>
      <c r="K925" s="9">
        <f>IFERROR(SUMIFS(Zahlungen!$D:$D,Zahlungen!$B:$B,$A925),0)</f>
        <v/>
      </c>
      <c r="L925" s="9">
        <f>MAX(J925-K925,0)</f>
        <v/>
      </c>
      <c r="N925" s="9">
        <f>IF(M925&gt;0,ROUND(L925*M925/12,2),0)</f>
        <v/>
      </c>
      <c r="O925">
        <f>IF(L925=0,"Bezahlt",IF(K925&gt;0,"Teilbezahlt","Offen"))</f>
        <v/>
      </c>
      <c r="P925" s="13">
        <f>F925-TODAY()</f>
        <v/>
      </c>
      <c r="Q925">
        <f>IF(L925&gt;0,IF(P925&lt;0,"Ja","Nein"),"Nein")</f>
        <v/>
      </c>
    </row>
    <row r="926">
      <c r="I926" s="9">
        <f>ROUND(G926*H926,2)</f>
        <v/>
      </c>
      <c r="J926" s="9">
        <f>G926+I926</f>
        <v/>
      </c>
      <c r="K926" s="9">
        <f>IFERROR(SUMIFS(Zahlungen!$D:$D,Zahlungen!$B:$B,$A926),0)</f>
        <v/>
      </c>
      <c r="L926" s="9">
        <f>MAX(J926-K926,0)</f>
        <v/>
      </c>
      <c r="N926" s="9">
        <f>IF(M926&gt;0,ROUND(L926*M926/12,2),0)</f>
        <v/>
      </c>
      <c r="O926">
        <f>IF(L926=0,"Bezahlt",IF(K926&gt;0,"Teilbezahlt","Offen"))</f>
        <v/>
      </c>
      <c r="P926" s="13">
        <f>F926-TODAY()</f>
        <v/>
      </c>
      <c r="Q926">
        <f>IF(L926&gt;0,IF(P926&lt;0,"Ja","Nein"),"Nein")</f>
        <v/>
      </c>
    </row>
    <row r="927">
      <c r="I927" s="9">
        <f>ROUND(G927*H927,2)</f>
        <v/>
      </c>
      <c r="J927" s="9">
        <f>G927+I927</f>
        <v/>
      </c>
      <c r="K927" s="9">
        <f>IFERROR(SUMIFS(Zahlungen!$D:$D,Zahlungen!$B:$B,$A927),0)</f>
        <v/>
      </c>
      <c r="L927" s="9">
        <f>MAX(J927-K927,0)</f>
        <v/>
      </c>
      <c r="N927" s="9">
        <f>IF(M927&gt;0,ROUND(L927*M927/12,2),0)</f>
        <v/>
      </c>
      <c r="O927">
        <f>IF(L927=0,"Bezahlt",IF(K927&gt;0,"Teilbezahlt","Offen"))</f>
        <v/>
      </c>
      <c r="P927" s="13">
        <f>F927-TODAY()</f>
        <v/>
      </c>
      <c r="Q927">
        <f>IF(L927&gt;0,IF(P927&lt;0,"Ja","Nein"),"Nein")</f>
        <v/>
      </c>
    </row>
    <row r="928">
      <c r="I928" s="9">
        <f>ROUND(G928*H928,2)</f>
        <v/>
      </c>
      <c r="J928" s="9">
        <f>G928+I928</f>
        <v/>
      </c>
      <c r="K928" s="9">
        <f>IFERROR(SUMIFS(Zahlungen!$D:$D,Zahlungen!$B:$B,$A928),0)</f>
        <v/>
      </c>
      <c r="L928" s="9">
        <f>MAX(J928-K928,0)</f>
        <v/>
      </c>
      <c r="N928" s="9">
        <f>IF(M928&gt;0,ROUND(L928*M928/12,2),0)</f>
        <v/>
      </c>
      <c r="O928">
        <f>IF(L928=0,"Bezahlt",IF(K928&gt;0,"Teilbezahlt","Offen"))</f>
        <v/>
      </c>
      <c r="P928" s="13">
        <f>F928-TODAY()</f>
        <v/>
      </c>
      <c r="Q928">
        <f>IF(L928&gt;0,IF(P928&lt;0,"Ja","Nein"),"Nein")</f>
        <v/>
      </c>
    </row>
    <row r="929">
      <c r="I929" s="9">
        <f>ROUND(G929*H929,2)</f>
        <v/>
      </c>
      <c r="J929" s="9">
        <f>G929+I929</f>
        <v/>
      </c>
      <c r="K929" s="9">
        <f>IFERROR(SUMIFS(Zahlungen!$D:$D,Zahlungen!$B:$B,$A929),0)</f>
        <v/>
      </c>
      <c r="L929" s="9">
        <f>MAX(J929-K929,0)</f>
        <v/>
      </c>
      <c r="N929" s="9">
        <f>IF(M929&gt;0,ROUND(L929*M929/12,2),0)</f>
        <v/>
      </c>
      <c r="O929">
        <f>IF(L929=0,"Bezahlt",IF(K929&gt;0,"Teilbezahlt","Offen"))</f>
        <v/>
      </c>
      <c r="P929" s="13">
        <f>F929-TODAY()</f>
        <v/>
      </c>
      <c r="Q929">
        <f>IF(L929&gt;0,IF(P929&lt;0,"Ja","Nein"),"Nein")</f>
        <v/>
      </c>
    </row>
    <row r="930">
      <c r="I930" s="9">
        <f>ROUND(G930*H930,2)</f>
        <v/>
      </c>
      <c r="J930" s="9">
        <f>G930+I930</f>
        <v/>
      </c>
      <c r="K930" s="9">
        <f>IFERROR(SUMIFS(Zahlungen!$D:$D,Zahlungen!$B:$B,$A930),0)</f>
        <v/>
      </c>
      <c r="L930" s="9">
        <f>MAX(J930-K930,0)</f>
        <v/>
      </c>
      <c r="N930" s="9">
        <f>IF(M930&gt;0,ROUND(L930*M930/12,2),0)</f>
        <v/>
      </c>
      <c r="O930">
        <f>IF(L930=0,"Bezahlt",IF(K930&gt;0,"Teilbezahlt","Offen"))</f>
        <v/>
      </c>
      <c r="P930" s="13">
        <f>F930-TODAY()</f>
        <v/>
      </c>
      <c r="Q930">
        <f>IF(L930&gt;0,IF(P930&lt;0,"Ja","Nein"),"Nein")</f>
        <v/>
      </c>
    </row>
    <row r="931">
      <c r="I931" s="9">
        <f>ROUND(G931*H931,2)</f>
        <v/>
      </c>
      <c r="J931" s="9">
        <f>G931+I931</f>
        <v/>
      </c>
      <c r="K931" s="9">
        <f>IFERROR(SUMIFS(Zahlungen!$D:$D,Zahlungen!$B:$B,$A931),0)</f>
        <v/>
      </c>
      <c r="L931" s="9">
        <f>MAX(J931-K931,0)</f>
        <v/>
      </c>
      <c r="N931" s="9">
        <f>IF(M931&gt;0,ROUND(L931*M931/12,2),0)</f>
        <v/>
      </c>
      <c r="O931">
        <f>IF(L931=0,"Bezahlt",IF(K931&gt;0,"Teilbezahlt","Offen"))</f>
        <v/>
      </c>
      <c r="P931" s="13">
        <f>F931-TODAY()</f>
        <v/>
      </c>
      <c r="Q931">
        <f>IF(L931&gt;0,IF(P931&lt;0,"Ja","Nein"),"Nein")</f>
        <v/>
      </c>
    </row>
    <row r="932">
      <c r="I932" s="9">
        <f>ROUND(G932*H932,2)</f>
        <v/>
      </c>
      <c r="J932" s="9">
        <f>G932+I932</f>
        <v/>
      </c>
      <c r="K932" s="9">
        <f>IFERROR(SUMIFS(Zahlungen!$D:$D,Zahlungen!$B:$B,$A932),0)</f>
        <v/>
      </c>
      <c r="L932" s="9">
        <f>MAX(J932-K932,0)</f>
        <v/>
      </c>
      <c r="N932" s="9">
        <f>IF(M932&gt;0,ROUND(L932*M932/12,2),0)</f>
        <v/>
      </c>
      <c r="O932">
        <f>IF(L932=0,"Bezahlt",IF(K932&gt;0,"Teilbezahlt","Offen"))</f>
        <v/>
      </c>
      <c r="P932" s="13">
        <f>F932-TODAY()</f>
        <v/>
      </c>
      <c r="Q932">
        <f>IF(L932&gt;0,IF(P932&lt;0,"Ja","Nein"),"Nein")</f>
        <v/>
      </c>
    </row>
    <row r="933">
      <c r="I933" s="9">
        <f>ROUND(G933*H933,2)</f>
        <v/>
      </c>
      <c r="J933" s="9">
        <f>G933+I933</f>
        <v/>
      </c>
      <c r="K933" s="9">
        <f>IFERROR(SUMIFS(Zahlungen!$D:$D,Zahlungen!$B:$B,$A933),0)</f>
        <v/>
      </c>
      <c r="L933" s="9">
        <f>MAX(J933-K933,0)</f>
        <v/>
      </c>
      <c r="N933" s="9">
        <f>IF(M933&gt;0,ROUND(L933*M933/12,2),0)</f>
        <v/>
      </c>
      <c r="O933">
        <f>IF(L933=0,"Bezahlt",IF(K933&gt;0,"Teilbezahlt","Offen"))</f>
        <v/>
      </c>
      <c r="P933" s="13">
        <f>F933-TODAY()</f>
        <v/>
      </c>
      <c r="Q933">
        <f>IF(L933&gt;0,IF(P933&lt;0,"Ja","Nein"),"Nein")</f>
        <v/>
      </c>
    </row>
    <row r="934">
      <c r="I934" s="9">
        <f>ROUND(G934*H934,2)</f>
        <v/>
      </c>
      <c r="J934" s="9">
        <f>G934+I934</f>
        <v/>
      </c>
      <c r="K934" s="9">
        <f>IFERROR(SUMIFS(Zahlungen!$D:$D,Zahlungen!$B:$B,$A934),0)</f>
        <v/>
      </c>
      <c r="L934" s="9">
        <f>MAX(J934-K934,0)</f>
        <v/>
      </c>
      <c r="N934" s="9">
        <f>IF(M934&gt;0,ROUND(L934*M934/12,2),0)</f>
        <v/>
      </c>
      <c r="O934">
        <f>IF(L934=0,"Bezahlt",IF(K934&gt;0,"Teilbezahlt","Offen"))</f>
        <v/>
      </c>
      <c r="P934" s="13">
        <f>F934-TODAY()</f>
        <v/>
      </c>
      <c r="Q934">
        <f>IF(L934&gt;0,IF(P934&lt;0,"Ja","Nein"),"Nein")</f>
        <v/>
      </c>
    </row>
    <row r="935">
      <c r="I935" s="9">
        <f>ROUND(G935*H935,2)</f>
        <v/>
      </c>
      <c r="J935" s="9">
        <f>G935+I935</f>
        <v/>
      </c>
      <c r="K935" s="9">
        <f>IFERROR(SUMIFS(Zahlungen!$D:$D,Zahlungen!$B:$B,$A935),0)</f>
        <v/>
      </c>
      <c r="L935" s="9">
        <f>MAX(J935-K935,0)</f>
        <v/>
      </c>
      <c r="N935" s="9">
        <f>IF(M935&gt;0,ROUND(L935*M935/12,2),0)</f>
        <v/>
      </c>
      <c r="O935">
        <f>IF(L935=0,"Bezahlt",IF(K935&gt;0,"Teilbezahlt","Offen"))</f>
        <v/>
      </c>
      <c r="P935" s="13">
        <f>F935-TODAY()</f>
        <v/>
      </c>
      <c r="Q935">
        <f>IF(L935&gt;0,IF(P935&lt;0,"Ja","Nein"),"Nein")</f>
        <v/>
      </c>
    </row>
    <row r="936">
      <c r="I936" s="9">
        <f>ROUND(G936*H936,2)</f>
        <v/>
      </c>
      <c r="J936" s="9">
        <f>G936+I936</f>
        <v/>
      </c>
      <c r="K936" s="9">
        <f>IFERROR(SUMIFS(Zahlungen!$D:$D,Zahlungen!$B:$B,$A936),0)</f>
        <v/>
      </c>
      <c r="L936" s="9">
        <f>MAX(J936-K936,0)</f>
        <v/>
      </c>
      <c r="N936" s="9">
        <f>IF(M936&gt;0,ROUND(L936*M936/12,2),0)</f>
        <v/>
      </c>
      <c r="O936">
        <f>IF(L936=0,"Bezahlt",IF(K936&gt;0,"Teilbezahlt","Offen"))</f>
        <v/>
      </c>
      <c r="P936" s="13">
        <f>F936-TODAY()</f>
        <v/>
      </c>
      <c r="Q936">
        <f>IF(L936&gt;0,IF(P936&lt;0,"Ja","Nein"),"Nein")</f>
        <v/>
      </c>
    </row>
    <row r="937">
      <c r="I937" s="9">
        <f>ROUND(G937*H937,2)</f>
        <v/>
      </c>
      <c r="J937" s="9">
        <f>G937+I937</f>
        <v/>
      </c>
      <c r="K937" s="9">
        <f>IFERROR(SUMIFS(Zahlungen!$D:$D,Zahlungen!$B:$B,$A937),0)</f>
        <v/>
      </c>
      <c r="L937" s="9">
        <f>MAX(J937-K937,0)</f>
        <v/>
      </c>
      <c r="N937" s="9">
        <f>IF(M937&gt;0,ROUND(L937*M937/12,2),0)</f>
        <v/>
      </c>
      <c r="O937">
        <f>IF(L937=0,"Bezahlt",IF(K937&gt;0,"Teilbezahlt","Offen"))</f>
        <v/>
      </c>
      <c r="P937" s="13">
        <f>F937-TODAY()</f>
        <v/>
      </c>
      <c r="Q937">
        <f>IF(L937&gt;0,IF(P937&lt;0,"Ja","Nein"),"Nein")</f>
        <v/>
      </c>
    </row>
    <row r="938">
      <c r="I938" s="9">
        <f>ROUND(G938*H938,2)</f>
        <v/>
      </c>
      <c r="J938" s="9">
        <f>G938+I938</f>
        <v/>
      </c>
      <c r="K938" s="9">
        <f>IFERROR(SUMIFS(Zahlungen!$D:$D,Zahlungen!$B:$B,$A938),0)</f>
        <v/>
      </c>
      <c r="L938" s="9">
        <f>MAX(J938-K938,0)</f>
        <v/>
      </c>
      <c r="N938" s="9">
        <f>IF(M938&gt;0,ROUND(L938*M938/12,2),0)</f>
        <v/>
      </c>
      <c r="O938">
        <f>IF(L938=0,"Bezahlt",IF(K938&gt;0,"Teilbezahlt","Offen"))</f>
        <v/>
      </c>
      <c r="P938" s="13">
        <f>F938-TODAY()</f>
        <v/>
      </c>
      <c r="Q938">
        <f>IF(L938&gt;0,IF(P938&lt;0,"Ja","Nein"),"Nein")</f>
        <v/>
      </c>
    </row>
    <row r="939">
      <c r="I939" s="9">
        <f>ROUND(G939*H939,2)</f>
        <v/>
      </c>
      <c r="J939" s="9">
        <f>G939+I939</f>
        <v/>
      </c>
      <c r="K939" s="9">
        <f>IFERROR(SUMIFS(Zahlungen!$D:$D,Zahlungen!$B:$B,$A939),0)</f>
        <v/>
      </c>
      <c r="L939" s="9">
        <f>MAX(J939-K939,0)</f>
        <v/>
      </c>
      <c r="N939" s="9">
        <f>IF(M939&gt;0,ROUND(L939*M939/12,2),0)</f>
        <v/>
      </c>
      <c r="O939">
        <f>IF(L939=0,"Bezahlt",IF(K939&gt;0,"Teilbezahlt","Offen"))</f>
        <v/>
      </c>
      <c r="P939" s="13">
        <f>F939-TODAY()</f>
        <v/>
      </c>
      <c r="Q939">
        <f>IF(L939&gt;0,IF(P939&lt;0,"Ja","Nein"),"Nein")</f>
        <v/>
      </c>
    </row>
    <row r="940">
      <c r="I940" s="9">
        <f>ROUND(G940*H940,2)</f>
        <v/>
      </c>
      <c r="J940" s="9">
        <f>G940+I940</f>
        <v/>
      </c>
      <c r="K940" s="9">
        <f>IFERROR(SUMIFS(Zahlungen!$D:$D,Zahlungen!$B:$B,$A940),0)</f>
        <v/>
      </c>
      <c r="L940" s="9">
        <f>MAX(J940-K940,0)</f>
        <v/>
      </c>
      <c r="N940" s="9">
        <f>IF(M940&gt;0,ROUND(L940*M940/12,2),0)</f>
        <v/>
      </c>
      <c r="O940">
        <f>IF(L940=0,"Bezahlt",IF(K940&gt;0,"Teilbezahlt","Offen"))</f>
        <v/>
      </c>
      <c r="P940" s="13">
        <f>F940-TODAY()</f>
        <v/>
      </c>
      <c r="Q940">
        <f>IF(L940&gt;0,IF(P940&lt;0,"Ja","Nein"),"Nein")</f>
        <v/>
      </c>
    </row>
    <row r="941">
      <c r="I941" s="9">
        <f>ROUND(G941*H941,2)</f>
        <v/>
      </c>
      <c r="J941" s="9">
        <f>G941+I941</f>
        <v/>
      </c>
      <c r="K941" s="9">
        <f>IFERROR(SUMIFS(Zahlungen!$D:$D,Zahlungen!$B:$B,$A941),0)</f>
        <v/>
      </c>
      <c r="L941" s="9">
        <f>MAX(J941-K941,0)</f>
        <v/>
      </c>
      <c r="N941" s="9">
        <f>IF(M941&gt;0,ROUND(L941*M941/12,2),0)</f>
        <v/>
      </c>
      <c r="O941">
        <f>IF(L941=0,"Bezahlt",IF(K941&gt;0,"Teilbezahlt","Offen"))</f>
        <v/>
      </c>
      <c r="P941" s="13">
        <f>F941-TODAY()</f>
        <v/>
      </c>
      <c r="Q941">
        <f>IF(L941&gt;0,IF(P941&lt;0,"Ja","Nein"),"Nein")</f>
        <v/>
      </c>
    </row>
    <row r="942">
      <c r="I942" s="9">
        <f>ROUND(G942*H942,2)</f>
        <v/>
      </c>
      <c r="J942" s="9">
        <f>G942+I942</f>
        <v/>
      </c>
      <c r="K942" s="9">
        <f>IFERROR(SUMIFS(Zahlungen!$D:$D,Zahlungen!$B:$B,$A942),0)</f>
        <v/>
      </c>
      <c r="L942" s="9">
        <f>MAX(J942-K942,0)</f>
        <v/>
      </c>
      <c r="N942" s="9">
        <f>IF(M942&gt;0,ROUND(L942*M942/12,2),0)</f>
        <v/>
      </c>
      <c r="O942">
        <f>IF(L942=0,"Bezahlt",IF(K942&gt;0,"Teilbezahlt","Offen"))</f>
        <v/>
      </c>
      <c r="P942" s="13">
        <f>F942-TODAY()</f>
        <v/>
      </c>
      <c r="Q942">
        <f>IF(L942&gt;0,IF(P942&lt;0,"Ja","Nein"),"Nein")</f>
        <v/>
      </c>
    </row>
    <row r="943">
      <c r="I943" s="9">
        <f>ROUND(G943*H943,2)</f>
        <v/>
      </c>
      <c r="J943" s="9">
        <f>G943+I943</f>
        <v/>
      </c>
      <c r="K943" s="9">
        <f>IFERROR(SUMIFS(Zahlungen!$D:$D,Zahlungen!$B:$B,$A943),0)</f>
        <v/>
      </c>
      <c r="L943" s="9">
        <f>MAX(J943-K943,0)</f>
        <v/>
      </c>
      <c r="N943" s="9">
        <f>IF(M943&gt;0,ROUND(L943*M943/12,2),0)</f>
        <v/>
      </c>
      <c r="O943">
        <f>IF(L943=0,"Bezahlt",IF(K943&gt;0,"Teilbezahlt","Offen"))</f>
        <v/>
      </c>
      <c r="P943" s="13">
        <f>F943-TODAY()</f>
        <v/>
      </c>
      <c r="Q943">
        <f>IF(L943&gt;0,IF(P943&lt;0,"Ja","Nein"),"Nein")</f>
        <v/>
      </c>
    </row>
    <row r="944">
      <c r="I944" s="9">
        <f>ROUND(G944*H944,2)</f>
        <v/>
      </c>
      <c r="J944" s="9">
        <f>G944+I944</f>
        <v/>
      </c>
      <c r="K944" s="9">
        <f>IFERROR(SUMIFS(Zahlungen!$D:$D,Zahlungen!$B:$B,$A944),0)</f>
        <v/>
      </c>
      <c r="L944" s="9">
        <f>MAX(J944-K944,0)</f>
        <v/>
      </c>
      <c r="N944" s="9">
        <f>IF(M944&gt;0,ROUND(L944*M944/12,2),0)</f>
        <v/>
      </c>
      <c r="O944">
        <f>IF(L944=0,"Bezahlt",IF(K944&gt;0,"Teilbezahlt","Offen"))</f>
        <v/>
      </c>
      <c r="P944" s="13">
        <f>F944-TODAY()</f>
        <v/>
      </c>
      <c r="Q944">
        <f>IF(L944&gt;0,IF(P944&lt;0,"Ja","Nein"),"Nein")</f>
        <v/>
      </c>
    </row>
    <row r="945">
      <c r="I945" s="9">
        <f>ROUND(G945*H945,2)</f>
        <v/>
      </c>
      <c r="J945" s="9">
        <f>G945+I945</f>
        <v/>
      </c>
      <c r="K945" s="9">
        <f>IFERROR(SUMIFS(Zahlungen!$D:$D,Zahlungen!$B:$B,$A945),0)</f>
        <v/>
      </c>
      <c r="L945" s="9">
        <f>MAX(J945-K945,0)</f>
        <v/>
      </c>
      <c r="N945" s="9">
        <f>IF(M945&gt;0,ROUND(L945*M945/12,2),0)</f>
        <v/>
      </c>
      <c r="O945">
        <f>IF(L945=0,"Bezahlt",IF(K945&gt;0,"Teilbezahlt","Offen"))</f>
        <v/>
      </c>
      <c r="P945" s="13">
        <f>F945-TODAY()</f>
        <v/>
      </c>
      <c r="Q945">
        <f>IF(L945&gt;0,IF(P945&lt;0,"Ja","Nein"),"Nein")</f>
        <v/>
      </c>
    </row>
    <row r="946">
      <c r="I946" s="9">
        <f>ROUND(G946*H946,2)</f>
        <v/>
      </c>
      <c r="J946" s="9">
        <f>G946+I946</f>
        <v/>
      </c>
      <c r="K946" s="9">
        <f>IFERROR(SUMIFS(Zahlungen!$D:$D,Zahlungen!$B:$B,$A946),0)</f>
        <v/>
      </c>
      <c r="L946" s="9">
        <f>MAX(J946-K946,0)</f>
        <v/>
      </c>
      <c r="N946" s="9">
        <f>IF(M946&gt;0,ROUND(L946*M946/12,2),0)</f>
        <v/>
      </c>
      <c r="O946">
        <f>IF(L946=0,"Bezahlt",IF(K946&gt;0,"Teilbezahlt","Offen"))</f>
        <v/>
      </c>
      <c r="P946" s="13">
        <f>F946-TODAY()</f>
        <v/>
      </c>
      <c r="Q946">
        <f>IF(L946&gt;0,IF(P946&lt;0,"Ja","Nein"),"Nein")</f>
        <v/>
      </c>
    </row>
    <row r="947">
      <c r="I947" s="9">
        <f>ROUND(G947*H947,2)</f>
        <v/>
      </c>
      <c r="J947" s="9">
        <f>G947+I947</f>
        <v/>
      </c>
      <c r="K947" s="9">
        <f>IFERROR(SUMIFS(Zahlungen!$D:$D,Zahlungen!$B:$B,$A947),0)</f>
        <v/>
      </c>
      <c r="L947" s="9">
        <f>MAX(J947-K947,0)</f>
        <v/>
      </c>
      <c r="N947" s="9">
        <f>IF(M947&gt;0,ROUND(L947*M947/12,2),0)</f>
        <v/>
      </c>
      <c r="O947">
        <f>IF(L947=0,"Bezahlt",IF(K947&gt;0,"Teilbezahlt","Offen"))</f>
        <v/>
      </c>
      <c r="P947" s="13">
        <f>F947-TODAY()</f>
        <v/>
      </c>
      <c r="Q947">
        <f>IF(L947&gt;0,IF(P947&lt;0,"Ja","Nein"),"Nein")</f>
        <v/>
      </c>
    </row>
    <row r="948">
      <c r="I948" s="9">
        <f>ROUND(G948*H948,2)</f>
        <v/>
      </c>
      <c r="J948" s="9">
        <f>G948+I948</f>
        <v/>
      </c>
      <c r="K948" s="9">
        <f>IFERROR(SUMIFS(Zahlungen!$D:$D,Zahlungen!$B:$B,$A948),0)</f>
        <v/>
      </c>
      <c r="L948" s="9">
        <f>MAX(J948-K948,0)</f>
        <v/>
      </c>
      <c r="N948" s="9">
        <f>IF(M948&gt;0,ROUND(L948*M948/12,2),0)</f>
        <v/>
      </c>
      <c r="O948">
        <f>IF(L948=0,"Bezahlt",IF(K948&gt;0,"Teilbezahlt","Offen"))</f>
        <v/>
      </c>
      <c r="P948" s="13">
        <f>F948-TODAY()</f>
        <v/>
      </c>
      <c r="Q948">
        <f>IF(L948&gt;0,IF(P948&lt;0,"Ja","Nein"),"Nein")</f>
        <v/>
      </c>
    </row>
    <row r="949">
      <c r="I949" s="9">
        <f>ROUND(G949*H949,2)</f>
        <v/>
      </c>
      <c r="J949" s="9">
        <f>G949+I949</f>
        <v/>
      </c>
      <c r="K949" s="9">
        <f>IFERROR(SUMIFS(Zahlungen!$D:$D,Zahlungen!$B:$B,$A949),0)</f>
        <v/>
      </c>
      <c r="L949" s="9">
        <f>MAX(J949-K949,0)</f>
        <v/>
      </c>
      <c r="N949" s="9">
        <f>IF(M949&gt;0,ROUND(L949*M949/12,2),0)</f>
        <v/>
      </c>
      <c r="O949">
        <f>IF(L949=0,"Bezahlt",IF(K949&gt;0,"Teilbezahlt","Offen"))</f>
        <v/>
      </c>
      <c r="P949" s="13">
        <f>F949-TODAY()</f>
        <v/>
      </c>
      <c r="Q949">
        <f>IF(L949&gt;0,IF(P949&lt;0,"Ja","Nein"),"Nein")</f>
        <v/>
      </c>
    </row>
    <row r="950">
      <c r="I950" s="9">
        <f>ROUND(G950*H950,2)</f>
        <v/>
      </c>
      <c r="J950" s="9">
        <f>G950+I950</f>
        <v/>
      </c>
      <c r="K950" s="9">
        <f>IFERROR(SUMIFS(Zahlungen!$D:$D,Zahlungen!$B:$B,$A950),0)</f>
        <v/>
      </c>
      <c r="L950" s="9">
        <f>MAX(J950-K950,0)</f>
        <v/>
      </c>
      <c r="N950" s="9">
        <f>IF(M950&gt;0,ROUND(L950*M950/12,2),0)</f>
        <v/>
      </c>
      <c r="O950">
        <f>IF(L950=0,"Bezahlt",IF(K950&gt;0,"Teilbezahlt","Offen"))</f>
        <v/>
      </c>
      <c r="P950" s="13">
        <f>F950-TODAY()</f>
        <v/>
      </c>
      <c r="Q950">
        <f>IF(L950&gt;0,IF(P950&lt;0,"Ja","Nein"),"Nein")</f>
        <v/>
      </c>
    </row>
    <row r="951">
      <c r="I951" s="9">
        <f>ROUND(G951*H951,2)</f>
        <v/>
      </c>
      <c r="J951" s="9">
        <f>G951+I951</f>
        <v/>
      </c>
      <c r="K951" s="9">
        <f>IFERROR(SUMIFS(Zahlungen!$D:$D,Zahlungen!$B:$B,$A951),0)</f>
        <v/>
      </c>
      <c r="L951" s="9">
        <f>MAX(J951-K951,0)</f>
        <v/>
      </c>
      <c r="N951" s="9">
        <f>IF(M951&gt;0,ROUND(L951*M951/12,2),0)</f>
        <v/>
      </c>
      <c r="O951">
        <f>IF(L951=0,"Bezahlt",IF(K951&gt;0,"Teilbezahlt","Offen"))</f>
        <v/>
      </c>
      <c r="P951" s="13">
        <f>F951-TODAY()</f>
        <v/>
      </c>
      <c r="Q951">
        <f>IF(L951&gt;0,IF(P951&lt;0,"Ja","Nein"),"Nein")</f>
        <v/>
      </c>
    </row>
    <row r="952">
      <c r="I952" s="9">
        <f>ROUND(G952*H952,2)</f>
        <v/>
      </c>
      <c r="J952" s="9">
        <f>G952+I952</f>
        <v/>
      </c>
      <c r="K952" s="9">
        <f>IFERROR(SUMIFS(Zahlungen!$D:$D,Zahlungen!$B:$B,$A952),0)</f>
        <v/>
      </c>
      <c r="L952" s="9">
        <f>MAX(J952-K952,0)</f>
        <v/>
      </c>
      <c r="N952" s="9">
        <f>IF(M952&gt;0,ROUND(L952*M952/12,2),0)</f>
        <v/>
      </c>
      <c r="O952">
        <f>IF(L952=0,"Bezahlt",IF(K952&gt;0,"Teilbezahlt","Offen"))</f>
        <v/>
      </c>
      <c r="P952" s="13">
        <f>F952-TODAY()</f>
        <v/>
      </c>
      <c r="Q952">
        <f>IF(L952&gt;0,IF(P952&lt;0,"Ja","Nein"),"Nein")</f>
        <v/>
      </c>
    </row>
    <row r="953">
      <c r="I953" s="9">
        <f>ROUND(G953*H953,2)</f>
        <v/>
      </c>
      <c r="J953" s="9">
        <f>G953+I953</f>
        <v/>
      </c>
      <c r="K953" s="9">
        <f>IFERROR(SUMIFS(Zahlungen!$D:$D,Zahlungen!$B:$B,$A953),0)</f>
        <v/>
      </c>
      <c r="L953" s="9">
        <f>MAX(J953-K953,0)</f>
        <v/>
      </c>
      <c r="N953" s="9">
        <f>IF(M953&gt;0,ROUND(L953*M953/12,2),0)</f>
        <v/>
      </c>
      <c r="O953">
        <f>IF(L953=0,"Bezahlt",IF(K953&gt;0,"Teilbezahlt","Offen"))</f>
        <v/>
      </c>
      <c r="P953" s="13">
        <f>F953-TODAY()</f>
        <v/>
      </c>
      <c r="Q953">
        <f>IF(L953&gt;0,IF(P953&lt;0,"Ja","Nein"),"Nein")</f>
        <v/>
      </c>
    </row>
    <row r="954">
      <c r="I954" s="9">
        <f>ROUND(G954*H954,2)</f>
        <v/>
      </c>
      <c r="J954" s="9">
        <f>G954+I954</f>
        <v/>
      </c>
      <c r="K954" s="9">
        <f>IFERROR(SUMIFS(Zahlungen!$D:$D,Zahlungen!$B:$B,$A954),0)</f>
        <v/>
      </c>
      <c r="L954" s="9">
        <f>MAX(J954-K954,0)</f>
        <v/>
      </c>
      <c r="N954" s="9">
        <f>IF(M954&gt;0,ROUND(L954*M954/12,2),0)</f>
        <v/>
      </c>
      <c r="O954">
        <f>IF(L954=0,"Bezahlt",IF(K954&gt;0,"Teilbezahlt","Offen"))</f>
        <v/>
      </c>
      <c r="P954" s="13">
        <f>F954-TODAY()</f>
        <v/>
      </c>
      <c r="Q954">
        <f>IF(L954&gt;0,IF(P954&lt;0,"Ja","Nein"),"Nein")</f>
        <v/>
      </c>
    </row>
    <row r="955">
      <c r="I955" s="9">
        <f>ROUND(G955*H955,2)</f>
        <v/>
      </c>
      <c r="J955" s="9">
        <f>G955+I955</f>
        <v/>
      </c>
      <c r="K955" s="9">
        <f>IFERROR(SUMIFS(Zahlungen!$D:$D,Zahlungen!$B:$B,$A955),0)</f>
        <v/>
      </c>
      <c r="L955" s="9">
        <f>MAX(J955-K955,0)</f>
        <v/>
      </c>
      <c r="N955" s="9">
        <f>IF(M955&gt;0,ROUND(L955*M955/12,2),0)</f>
        <v/>
      </c>
      <c r="O955">
        <f>IF(L955=0,"Bezahlt",IF(K955&gt;0,"Teilbezahlt","Offen"))</f>
        <v/>
      </c>
      <c r="P955" s="13">
        <f>F955-TODAY()</f>
        <v/>
      </c>
      <c r="Q955">
        <f>IF(L955&gt;0,IF(P955&lt;0,"Ja","Nein"),"Nein")</f>
        <v/>
      </c>
    </row>
    <row r="956">
      <c r="I956" s="9">
        <f>ROUND(G956*H956,2)</f>
        <v/>
      </c>
      <c r="J956" s="9">
        <f>G956+I956</f>
        <v/>
      </c>
      <c r="K956" s="9">
        <f>IFERROR(SUMIFS(Zahlungen!$D:$D,Zahlungen!$B:$B,$A956),0)</f>
        <v/>
      </c>
      <c r="L956" s="9">
        <f>MAX(J956-K956,0)</f>
        <v/>
      </c>
      <c r="N956" s="9">
        <f>IF(M956&gt;0,ROUND(L956*M956/12,2),0)</f>
        <v/>
      </c>
      <c r="O956">
        <f>IF(L956=0,"Bezahlt",IF(K956&gt;0,"Teilbezahlt","Offen"))</f>
        <v/>
      </c>
      <c r="P956" s="13">
        <f>F956-TODAY()</f>
        <v/>
      </c>
      <c r="Q956">
        <f>IF(L956&gt;0,IF(P956&lt;0,"Ja","Nein"),"Nein")</f>
        <v/>
      </c>
    </row>
    <row r="957">
      <c r="I957" s="9">
        <f>ROUND(G957*H957,2)</f>
        <v/>
      </c>
      <c r="J957" s="9">
        <f>G957+I957</f>
        <v/>
      </c>
      <c r="K957" s="9">
        <f>IFERROR(SUMIFS(Zahlungen!$D:$D,Zahlungen!$B:$B,$A957),0)</f>
        <v/>
      </c>
      <c r="L957" s="9">
        <f>MAX(J957-K957,0)</f>
        <v/>
      </c>
      <c r="N957" s="9">
        <f>IF(M957&gt;0,ROUND(L957*M957/12,2),0)</f>
        <v/>
      </c>
      <c r="O957">
        <f>IF(L957=0,"Bezahlt",IF(K957&gt;0,"Teilbezahlt","Offen"))</f>
        <v/>
      </c>
      <c r="P957" s="13">
        <f>F957-TODAY()</f>
        <v/>
      </c>
      <c r="Q957">
        <f>IF(L957&gt;0,IF(P957&lt;0,"Ja","Nein"),"Nein")</f>
        <v/>
      </c>
    </row>
    <row r="958">
      <c r="I958" s="9">
        <f>ROUND(G958*H958,2)</f>
        <v/>
      </c>
      <c r="J958" s="9">
        <f>G958+I958</f>
        <v/>
      </c>
      <c r="K958" s="9">
        <f>IFERROR(SUMIFS(Zahlungen!$D:$D,Zahlungen!$B:$B,$A958),0)</f>
        <v/>
      </c>
      <c r="L958" s="9">
        <f>MAX(J958-K958,0)</f>
        <v/>
      </c>
      <c r="N958" s="9">
        <f>IF(M958&gt;0,ROUND(L958*M958/12,2),0)</f>
        <v/>
      </c>
      <c r="O958">
        <f>IF(L958=0,"Bezahlt",IF(K958&gt;0,"Teilbezahlt","Offen"))</f>
        <v/>
      </c>
      <c r="P958" s="13">
        <f>F958-TODAY()</f>
        <v/>
      </c>
      <c r="Q958">
        <f>IF(L958&gt;0,IF(P958&lt;0,"Ja","Nein"),"Nein")</f>
        <v/>
      </c>
    </row>
    <row r="959">
      <c r="I959" s="9">
        <f>ROUND(G959*H959,2)</f>
        <v/>
      </c>
      <c r="J959" s="9">
        <f>G959+I959</f>
        <v/>
      </c>
      <c r="K959" s="9">
        <f>IFERROR(SUMIFS(Zahlungen!$D:$D,Zahlungen!$B:$B,$A959),0)</f>
        <v/>
      </c>
      <c r="L959" s="9">
        <f>MAX(J959-K959,0)</f>
        <v/>
      </c>
      <c r="N959" s="9">
        <f>IF(M959&gt;0,ROUND(L959*M959/12,2),0)</f>
        <v/>
      </c>
      <c r="O959">
        <f>IF(L959=0,"Bezahlt",IF(K959&gt;0,"Teilbezahlt","Offen"))</f>
        <v/>
      </c>
      <c r="P959" s="13">
        <f>F959-TODAY()</f>
        <v/>
      </c>
      <c r="Q959">
        <f>IF(L959&gt;0,IF(P959&lt;0,"Ja","Nein"),"Nein")</f>
        <v/>
      </c>
    </row>
    <row r="960">
      <c r="I960" s="9">
        <f>ROUND(G960*H960,2)</f>
        <v/>
      </c>
      <c r="J960" s="9">
        <f>G960+I960</f>
        <v/>
      </c>
      <c r="K960" s="9">
        <f>IFERROR(SUMIFS(Zahlungen!$D:$D,Zahlungen!$B:$B,$A960),0)</f>
        <v/>
      </c>
      <c r="L960" s="9">
        <f>MAX(J960-K960,0)</f>
        <v/>
      </c>
      <c r="N960" s="9">
        <f>IF(M960&gt;0,ROUND(L960*M960/12,2),0)</f>
        <v/>
      </c>
      <c r="O960">
        <f>IF(L960=0,"Bezahlt",IF(K960&gt;0,"Teilbezahlt","Offen"))</f>
        <v/>
      </c>
      <c r="P960" s="13">
        <f>F960-TODAY()</f>
        <v/>
      </c>
      <c r="Q960">
        <f>IF(L960&gt;0,IF(P960&lt;0,"Ja","Nein"),"Nein")</f>
        <v/>
      </c>
    </row>
    <row r="961">
      <c r="I961" s="9">
        <f>ROUND(G961*H961,2)</f>
        <v/>
      </c>
      <c r="J961" s="9">
        <f>G961+I961</f>
        <v/>
      </c>
      <c r="K961" s="9">
        <f>IFERROR(SUMIFS(Zahlungen!$D:$D,Zahlungen!$B:$B,$A961),0)</f>
        <v/>
      </c>
      <c r="L961" s="9">
        <f>MAX(J961-K961,0)</f>
        <v/>
      </c>
      <c r="N961" s="9">
        <f>IF(M961&gt;0,ROUND(L961*M961/12,2),0)</f>
        <v/>
      </c>
      <c r="O961">
        <f>IF(L961=0,"Bezahlt",IF(K961&gt;0,"Teilbezahlt","Offen"))</f>
        <v/>
      </c>
      <c r="P961" s="13">
        <f>F961-TODAY()</f>
        <v/>
      </c>
      <c r="Q961">
        <f>IF(L961&gt;0,IF(P961&lt;0,"Ja","Nein"),"Nein")</f>
        <v/>
      </c>
    </row>
    <row r="962">
      <c r="I962" s="9">
        <f>ROUND(G962*H962,2)</f>
        <v/>
      </c>
      <c r="J962" s="9">
        <f>G962+I962</f>
        <v/>
      </c>
      <c r="K962" s="9">
        <f>IFERROR(SUMIFS(Zahlungen!$D:$D,Zahlungen!$B:$B,$A962),0)</f>
        <v/>
      </c>
      <c r="L962" s="9">
        <f>MAX(J962-K962,0)</f>
        <v/>
      </c>
      <c r="N962" s="9">
        <f>IF(M962&gt;0,ROUND(L962*M962/12,2),0)</f>
        <v/>
      </c>
      <c r="O962">
        <f>IF(L962=0,"Bezahlt",IF(K962&gt;0,"Teilbezahlt","Offen"))</f>
        <v/>
      </c>
      <c r="P962" s="13">
        <f>F962-TODAY()</f>
        <v/>
      </c>
      <c r="Q962">
        <f>IF(L962&gt;0,IF(P962&lt;0,"Ja","Nein"),"Nein")</f>
        <v/>
      </c>
    </row>
    <row r="963">
      <c r="I963" s="9">
        <f>ROUND(G963*H963,2)</f>
        <v/>
      </c>
      <c r="J963" s="9">
        <f>G963+I963</f>
        <v/>
      </c>
      <c r="K963" s="9">
        <f>IFERROR(SUMIFS(Zahlungen!$D:$D,Zahlungen!$B:$B,$A963),0)</f>
        <v/>
      </c>
      <c r="L963" s="9">
        <f>MAX(J963-K963,0)</f>
        <v/>
      </c>
      <c r="N963" s="9">
        <f>IF(M963&gt;0,ROUND(L963*M963/12,2),0)</f>
        <v/>
      </c>
      <c r="O963">
        <f>IF(L963=0,"Bezahlt",IF(K963&gt;0,"Teilbezahlt","Offen"))</f>
        <v/>
      </c>
      <c r="P963" s="13">
        <f>F963-TODAY()</f>
        <v/>
      </c>
      <c r="Q963">
        <f>IF(L963&gt;0,IF(P963&lt;0,"Ja","Nein"),"Nein")</f>
        <v/>
      </c>
    </row>
    <row r="964">
      <c r="I964" s="9">
        <f>ROUND(G964*H964,2)</f>
        <v/>
      </c>
      <c r="J964" s="9">
        <f>G964+I964</f>
        <v/>
      </c>
      <c r="K964" s="9">
        <f>IFERROR(SUMIFS(Zahlungen!$D:$D,Zahlungen!$B:$B,$A964),0)</f>
        <v/>
      </c>
      <c r="L964" s="9">
        <f>MAX(J964-K964,0)</f>
        <v/>
      </c>
      <c r="N964" s="9">
        <f>IF(M964&gt;0,ROUND(L964*M964/12,2),0)</f>
        <v/>
      </c>
      <c r="O964">
        <f>IF(L964=0,"Bezahlt",IF(K964&gt;0,"Teilbezahlt","Offen"))</f>
        <v/>
      </c>
      <c r="P964" s="13">
        <f>F964-TODAY()</f>
        <v/>
      </c>
      <c r="Q964">
        <f>IF(L964&gt;0,IF(P964&lt;0,"Ja","Nein"),"Nein")</f>
        <v/>
      </c>
    </row>
    <row r="965">
      <c r="I965" s="9">
        <f>ROUND(G965*H965,2)</f>
        <v/>
      </c>
      <c r="J965" s="9">
        <f>G965+I965</f>
        <v/>
      </c>
      <c r="K965" s="9">
        <f>IFERROR(SUMIFS(Zahlungen!$D:$D,Zahlungen!$B:$B,$A965),0)</f>
        <v/>
      </c>
      <c r="L965" s="9">
        <f>MAX(J965-K965,0)</f>
        <v/>
      </c>
      <c r="N965" s="9">
        <f>IF(M965&gt;0,ROUND(L965*M965/12,2),0)</f>
        <v/>
      </c>
      <c r="O965">
        <f>IF(L965=0,"Bezahlt",IF(K965&gt;0,"Teilbezahlt","Offen"))</f>
        <v/>
      </c>
      <c r="P965" s="13">
        <f>F965-TODAY()</f>
        <v/>
      </c>
      <c r="Q965">
        <f>IF(L965&gt;0,IF(P965&lt;0,"Ja","Nein"),"Nein")</f>
        <v/>
      </c>
    </row>
    <row r="966">
      <c r="I966" s="9">
        <f>ROUND(G966*H966,2)</f>
        <v/>
      </c>
      <c r="J966" s="9">
        <f>G966+I966</f>
        <v/>
      </c>
      <c r="K966" s="9">
        <f>IFERROR(SUMIFS(Zahlungen!$D:$D,Zahlungen!$B:$B,$A966),0)</f>
        <v/>
      </c>
      <c r="L966" s="9">
        <f>MAX(J966-K966,0)</f>
        <v/>
      </c>
      <c r="N966" s="9">
        <f>IF(M966&gt;0,ROUND(L966*M966/12,2),0)</f>
        <v/>
      </c>
      <c r="O966">
        <f>IF(L966=0,"Bezahlt",IF(K966&gt;0,"Teilbezahlt","Offen"))</f>
        <v/>
      </c>
      <c r="P966" s="13">
        <f>F966-TODAY()</f>
        <v/>
      </c>
      <c r="Q966">
        <f>IF(L966&gt;0,IF(P966&lt;0,"Ja","Nein"),"Nein")</f>
        <v/>
      </c>
    </row>
    <row r="967">
      <c r="I967" s="9">
        <f>ROUND(G967*H967,2)</f>
        <v/>
      </c>
      <c r="J967" s="9">
        <f>G967+I967</f>
        <v/>
      </c>
      <c r="K967" s="9">
        <f>IFERROR(SUMIFS(Zahlungen!$D:$D,Zahlungen!$B:$B,$A967),0)</f>
        <v/>
      </c>
      <c r="L967" s="9">
        <f>MAX(J967-K967,0)</f>
        <v/>
      </c>
      <c r="N967" s="9">
        <f>IF(M967&gt;0,ROUND(L967*M967/12,2),0)</f>
        <v/>
      </c>
      <c r="O967">
        <f>IF(L967=0,"Bezahlt",IF(K967&gt;0,"Teilbezahlt","Offen"))</f>
        <v/>
      </c>
      <c r="P967" s="13">
        <f>F967-TODAY()</f>
        <v/>
      </c>
      <c r="Q967">
        <f>IF(L967&gt;0,IF(P967&lt;0,"Ja","Nein"),"Nein")</f>
        <v/>
      </c>
    </row>
    <row r="968">
      <c r="I968" s="9">
        <f>ROUND(G968*H968,2)</f>
        <v/>
      </c>
      <c r="J968" s="9">
        <f>G968+I968</f>
        <v/>
      </c>
      <c r="K968" s="9">
        <f>IFERROR(SUMIFS(Zahlungen!$D:$D,Zahlungen!$B:$B,$A968),0)</f>
        <v/>
      </c>
      <c r="L968" s="9">
        <f>MAX(J968-K968,0)</f>
        <v/>
      </c>
      <c r="N968" s="9">
        <f>IF(M968&gt;0,ROUND(L968*M968/12,2),0)</f>
        <v/>
      </c>
      <c r="O968">
        <f>IF(L968=0,"Bezahlt",IF(K968&gt;0,"Teilbezahlt","Offen"))</f>
        <v/>
      </c>
      <c r="P968" s="13">
        <f>F968-TODAY()</f>
        <v/>
      </c>
      <c r="Q968">
        <f>IF(L968&gt;0,IF(P968&lt;0,"Ja","Nein"),"Nein")</f>
        <v/>
      </c>
    </row>
    <row r="969">
      <c r="I969" s="9">
        <f>ROUND(G969*H969,2)</f>
        <v/>
      </c>
      <c r="J969" s="9">
        <f>G969+I969</f>
        <v/>
      </c>
      <c r="K969" s="9">
        <f>IFERROR(SUMIFS(Zahlungen!$D:$D,Zahlungen!$B:$B,$A969),0)</f>
        <v/>
      </c>
      <c r="L969" s="9">
        <f>MAX(J969-K969,0)</f>
        <v/>
      </c>
      <c r="N969" s="9">
        <f>IF(M969&gt;0,ROUND(L969*M969/12,2),0)</f>
        <v/>
      </c>
      <c r="O969">
        <f>IF(L969=0,"Bezahlt",IF(K969&gt;0,"Teilbezahlt","Offen"))</f>
        <v/>
      </c>
      <c r="P969" s="13">
        <f>F969-TODAY()</f>
        <v/>
      </c>
      <c r="Q969">
        <f>IF(L969&gt;0,IF(P969&lt;0,"Ja","Nein"),"Nein")</f>
        <v/>
      </c>
    </row>
    <row r="970">
      <c r="I970" s="9">
        <f>ROUND(G970*H970,2)</f>
        <v/>
      </c>
      <c r="J970" s="9">
        <f>G970+I970</f>
        <v/>
      </c>
      <c r="K970" s="9">
        <f>IFERROR(SUMIFS(Zahlungen!$D:$D,Zahlungen!$B:$B,$A970),0)</f>
        <v/>
      </c>
      <c r="L970" s="9">
        <f>MAX(J970-K970,0)</f>
        <v/>
      </c>
      <c r="N970" s="9">
        <f>IF(M970&gt;0,ROUND(L970*M970/12,2),0)</f>
        <v/>
      </c>
      <c r="O970">
        <f>IF(L970=0,"Bezahlt",IF(K970&gt;0,"Teilbezahlt","Offen"))</f>
        <v/>
      </c>
      <c r="P970" s="13">
        <f>F970-TODAY()</f>
        <v/>
      </c>
      <c r="Q970">
        <f>IF(L970&gt;0,IF(P970&lt;0,"Ja","Nein"),"Nein")</f>
        <v/>
      </c>
    </row>
    <row r="971">
      <c r="I971" s="9">
        <f>ROUND(G971*H971,2)</f>
        <v/>
      </c>
      <c r="J971" s="9">
        <f>G971+I971</f>
        <v/>
      </c>
      <c r="K971" s="9">
        <f>IFERROR(SUMIFS(Zahlungen!$D:$D,Zahlungen!$B:$B,$A971),0)</f>
        <v/>
      </c>
      <c r="L971" s="9">
        <f>MAX(J971-K971,0)</f>
        <v/>
      </c>
      <c r="N971" s="9">
        <f>IF(M971&gt;0,ROUND(L971*M971/12,2),0)</f>
        <v/>
      </c>
      <c r="O971">
        <f>IF(L971=0,"Bezahlt",IF(K971&gt;0,"Teilbezahlt","Offen"))</f>
        <v/>
      </c>
      <c r="P971" s="13">
        <f>F971-TODAY()</f>
        <v/>
      </c>
      <c r="Q971">
        <f>IF(L971&gt;0,IF(P971&lt;0,"Ja","Nein"),"Nein")</f>
        <v/>
      </c>
    </row>
    <row r="972">
      <c r="I972" s="9">
        <f>ROUND(G972*H972,2)</f>
        <v/>
      </c>
      <c r="J972" s="9">
        <f>G972+I972</f>
        <v/>
      </c>
      <c r="K972" s="9">
        <f>IFERROR(SUMIFS(Zahlungen!$D:$D,Zahlungen!$B:$B,$A972),0)</f>
        <v/>
      </c>
      <c r="L972" s="9">
        <f>MAX(J972-K972,0)</f>
        <v/>
      </c>
      <c r="N972" s="9">
        <f>IF(M972&gt;0,ROUND(L972*M972/12,2),0)</f>
        <v/>
      </c>
      <c r="O972">
        <f>IF(L972=0,"Bezahlt",IF(K972&gt;0,"Teilbezahlt","Offen"))</f>
        <v/>
      </c>
      <c r="P972" s="13">
        <f>F972-TODAY()</f>
        <v/>
      </c>
      <c r="Q972">
        <f>IF(L972&gt;0,IF(P972&lt;0,"Ja","Nein"),"Nein")</f>
        <v/>
      </c>
    </row>
    <row r="973">
      <c r="I973" s="9">
        <f>ROUND(G973*H973,2)</f>
        <v/>
      </c>
      <c r="J973" s="9">
        <f>G973+I973</f>
        <v/>
      </c>
      <c r="K973" s="9">
        <f>IFERROR(SUMIFS(Zahlungen!$D:$D,Zahlungen!$B:$B,$A973),0)</f>
        <v/>
      </c>
      <c r="L973" s="9">
        <f>MAX(J973-K973,0)</f>
        <v/>
      </c>
      <c r="N973" s="9">
        <f>IF(M973&gt;0,ROUND(L973*M973/12,2),0)</f>
        <v/>
      </c>
      <c r="O973">
        <f>IF(L973=0,"Bezahlt",IF(K973&gt;0,"Teilbezahlt","Offen"))</f>
        <v/>
      </c>
      <c r="P973" s="13">
        <f>F973-TODAY()</f>
        <v/>
      </c>
      <c r="Q973">
        <f>IF(L973&gt;0,IF(P973&lt;0,"Ja","Nein"),"Nein")</f>
        <v/>
      </c>
    </row>
    <row r="974">
      <c r="I974" s="9">
        <f>ROUND(G974*H974,2)</f>
        <v/>
      </c>
      <c r="J974" s="9">
        <f>G974+I974</f>
        <v/>
      </c>
      <c r="K974" s="9">
        <f>IFERROR(SUMIFS(Zahlungen!$D:$D,Zahlungen!$B:$B,$A974),0)</f>
        <v/>
      </c>
      <c r="L974" s="9">
        <f>MAX(J974-K974,0)</f>
        <v/>
      </c>
      <c r="N974" s="9">
        <f>IF(M974&gt;0,ROUND(L974*M974/12,2),0)</f>
        <v/>
      </c>
      <c r="O974">
        <f>IF(L974=0,"Bezahlt",IF(K974&gt;0,"Teilbezahlt","Offen"))</f>
        <v/>
      </c>
      <c r="P974" s="13">
        <f>F974-TODAY()</f>
        <v/>
      </c>
      <c r="Q974">
        <f>IF(L974&gt;0,IF(P974&lt;0,"Ja","Nein"),"Nein")</f>
        <v/>
      </c>
    </row>
    <row r="975">
      <c r="I975" s="9">
        <f>ROUND(G975*H975,2)</f>
        <v/>
      </c>
      <c r="J975" s="9">
        <f>G975+I975</f>
        <v/>
      </c>
      <c r="K975" s="9">
        <f>IFERROR(SUMIFS(Zahlungen!$D:$D,Zahlungen!$B:$B,$A975),0)</f>
        <v/>
      </c>
      <c r="L975" s="9">
        <f>MAX(J975-K975,0)</f>
        <v/>
      </c>
      <c r="N975" s="9">
        <f>IF(M975&gt;0,ROUND(L975*M975/12,2),0)</f>
        <v/>
      </c>
      <c r="O975">
        <f>IF(L975=0,"Bezahlt",IF(K975&gt;0,"Teilbezahlt","Offen"))</f>
        <v/>
      </c>
      <c r="P975" s="13">
        <f>F975-TODAY()</f>
        <v/>
      </c>
      <c r="Q975">
        <f>IF(L975&gt;0,IF(P975&lt;0,"Ja","Nein"),"Nein")</f>
        <v/>
      </c>
    </row>
    <row r="976">
      <c r="I976" s="9">
        <f>ROUND(G976*H976,2)</f>
        <v/>
      </c>
      <c r="J976" s="9">
        <f>G976+I976</f>
        <v/>
      </c>
      <c r="K976" s="9">
        <f>IFERROR(SUMIFS(Zahlungen!$D:$D,Zahlungen!$B:$B,$A976),0)</f>
        <v/>
      </c>
      <c r="L976" s="9">
        <f>MAX(J976-K976,0)</f>
        <v/>
      </c>
      <c r="N976" s="9">
        <f>IF(M976&gt;0,ROUND(L976*M976/12,2),0)</f>
        <v/>
      </c>
      <c r="O976">
        <f>IF(L976=0,"Bezahlt",IF(K976&gt;0,"Teilbezahlt","Offen"))</f>
        <v/>
      </c>
      <c r="P976" s="13">
        <f>F976-TODAY()</f>
        <v/>
      </c>
      <c r="Q976">
        <f>IF(L976&gt;0,IF(P976&lt;0,"Ja","Nein"),"Nein")</f>
        <v/>
      </c>
    </row>
    <row r="977">
      <c r="I977" s="9">
        <f>ROUND(G977*H977,2)</f>
        <v/>
      </c>
      <c r="J977" s="9">
        <f>G977+I977</f>
        <v/>
      </c>
      <c r="K977" s="9">
        <f>IFERROR(SUMIFS(Zahlungen!$D:$D,Zahlungen!$B:$B,$A977),0)</f>
        <v/>
      </c>
      <c r="L977" s="9">
        <f>MAX(J977-K977,0)</f>
        <v/>
      </c>
      <c r="N977" s="9">
        <f>IF(M977&gt;0,ROUND(L977*M977/12,2),0)</f>
        <v/>
      </c>
      <c r="O977">
        <f>IF(L977=0,"Bezahlt",IF(K977&gt;0,"Teilbezahlt","Offen"))</f>
        <v/>
      </c>
      <c r="P977" s="13">
        <f>F977-TODAY()</f>
        <v/>
      </c>
      <c r="Q977">
        <f>IF(L977&gt;0,IF(P977&lt;0,"Ja","Nein"),"Nein")</f>
        <v/>
      </c>
    </row>
    <row r="978">
      <c r="I978" s="9">
        <f>ROUND(G978*H978,2)</f>
        <v/>
      </c>
      <c r="J978" s="9">
        <f>G978+I978</f>
        <v/>
      </c>
      <c r="K978" s="9">
        <f>IFERROR(SUMIFS(Zahlungen!$D:$D,Zahlungen!$B:$B,$A978),0)</f>
        <v/>
      </c>
      <c r="L978" s="9">
        <f>MAX(J978-K978,0)</f>
        <v/>
      </c>
      <c r="N978" s="9">
        <f>IF(M978&gt;0,ROUND(L978*M978/12,2),0)</f>
        <v/>
      </c>
      <c r="O978">
        <f>IF(L978=0,"Bezahlt",IF(K978&gt;0,"Teilbezahlt","Offen"))</f>
        <v/>
      </c>
      <c r="P978" s="13">
        <f>F978-TODAY()</f>
        <v/>
      </c>
      <c r="Q978">
        <f>IF(L978&gt;0,IF(P978&lt;0,"Ja","Nein"),"Nein")</f>
        <v/>
      </c>
    </row>
    <row r="979">
      <c r="I979" s="9">
        <f>ROUND(G979*H979,2)</f>
        <v/>
      </c>
      <c r="J979" s="9">
        <f>G979+I979</f>
        <v/>
      </c>
      <c r="K979" s="9">
        <f>IFERROR(SUMIFS(Zahlungen!$D:$D,Zahlungen!$B:$B,$A979),0)</f>
        <v/>
      </c>
      <c r="L979" s="9">
        <f>MAX(J979-K979,0)</f>
        <v/>
      </c>
      <c r="N979" s="9">
        <f>IF(M979&gt;0,ROUND(L979*M979/12,2),0)</f>
        <v/>
      </c>
      <c r="O979">
        <f>IF(L979=0,"Bezahlt",IF(K979&gt;0,"Teilbezahlt","Offen"))</f>
        <v/>
      </c>
      <c r="P979" s="13">
        <f>F979-TODAY()</f>
        <v/>
      </c>
      <c r="Q979">
        <f>IF(L979&gt;0,IF(P979&lt;0,"Ja","Nein"),"Nein")</f>
        <v/>
      </c>
    </row>
    <row r="980">
      <c r="I980" s="9">
        <f>ROUND(G980*H980,2)</f>
        <v/>
      </c>
      <c r="J980" s="9">
        <f>G980+I980</f>
        <v/>
      </c>
      <c r="K980" s="9">
        <f>IFERROR(SUMIFS(Zahlungen!$D:$D,Zahlungen!$B:$B,$A980),0)</f>
        <v/>
      </c>
      <c r="L980" s="9">
        <f>MAX(J980-K980,0)</f>
        <v/>
      </c>
      <c r="N980" s="9">
        <f>IF(M980&gt;0,ROUND(L980*M980/12,2),0)</f>
        <v/>
      </c>
      <c r="O980">
        <f>IF(L980=0,"Bezahlt",IF(K980&gt;0,"Teilbezahlt","Offen"))</f>
        <v/>
      </c>
      <c r="P980" s="13">
        <f>F980-TODAY()</f>
        <v/>
      </c>
      <c r="Q980">
        <f>IF(L980&gt;0,IF(P980&lt;0,"Ja","Nein"),"Nein")</f>
        <v/>
      </c>
    </row>
    <row r="981">
      <c r="I981" s="9">
        <f>ROUND(G981*H981,2)</f>
        <v/>
      </c>
      <c r="J981" s="9">
        <f>G981+I981</f>
        <v/>
      </c>
      <c r="K981" s="9">
        <f>IFERROR(SUMIFS(Zahlungen!$D:$D,Zahlungen!$B:$B,$A981),0)</f>
        <v/>
      </c>
      <c r="L981" s="9">
        <f>MAX(J981-K981,0)</f>
        <v/>
      </c>
      <c r="N981" s="9">
        <f>IF(M981&gt;0,ROUND(L981*M981/12,2),0)</f>
        <v/>
      </c>
      <c r="O981">
        <f>IF(L981=0,"Bezahlt",IF(K981&gt;0,"Teilbezahlt","Offen"))</f>
        <v/>
      </c>
      <c r="P981" s="13">
        <f>F981-TODAY()</f>
        <v/>
      </c>
      <c r="Q981">
        <f>IF(L981&gt;0,IF(P981&lt;0,"Ja","Nein"),"Nein")</f>
        <v/>
      </c>
    </row>
    <row r="982">
      <c r="I982" s="9">
        <f>ROUND(G982*H982,2)</f>
        <v/>
      </c>
      <c r="J982" s="9">
        <f>G982+I982</f>
        <v/>
      </c>
      <c r="K982" s="9">
        <f>IFERROR(SUMIFS(Zahlungen!$D:$D,Zahlungen!$B:$B,$A982),0)</f>
        <v/>
      </c>
      <c r="L982" s="9">
        <f>MAX(J982-K982,0)</f>
        <v/>
      </c>
      <c r="N982" s="9">
        <f>IF(M982&gt;0,ROUND(L982*M982/12,2),0)</f>
        <v/>
      </c>
      <c r="O982">
        <f>IF(L982=0,"Bezahlt",IF(K982&gt;0,"Teilbezahlt","Offen"))</f>
        <v/>
      </c>
      <c r="P982" s="13">
        <f>F982-TODAY()</f>
        <v/>
      </c>
      <c r="Q982">
        <f>IF(L982&gt;0,IF(P982&lt;0,"Ja","Nein"),"Nein")</f>
        <v/>
      </c>
    </row>
    <row r="983">
      <c r="I983" s="9">
        <f>ROUND(G983*H983,2)</f>
        <v/>
      </c>
      <c r="J983" s="9">
        <f>G983+I983</f>
        <v/>
      </c>
      <c r="K983" s="9">
        <f>IFERROR(SUMIFS(Zahlungen!$D:$D,Zahlungen!$B:$B,$A983),0)</f>
        <v/>
      </c>
      <c r="L983" s="9">
        <f>MAX(J983-K983,0)</f>
        <v/>
      </c>
      <c r="N983" s="9">
        <f>IF(M983&gt;0,ROUND(L983*M983/12,2),0)</f>
        <v/>
      </c>
      <c r="O983">
        <f>IF(L983=0,"Bezahlt",IF(K983&gt;0,"Teilbezahlt","Offen"))</f>
        <v/>
      </c>
      <c r="P983" s="13">
        <f>F983-TODAY()</f>
        <v/>
      </c>
      <c r="Q983">
        <f>IF(L983&gt;0,IF(P983&lt;0,"Ja","Nein"),"Nein")</f>
        <v/>
      </c>
    </row>
    <row r="984">
      <c r="I984" s="9">
        <f>ROUND(G984*H984,2)</f>
        <v/>
      </c>
      <c r="J984" s="9">
        <f>G984+I984</f>
        <v/>
      </c>
      <c r="K984" s="9">
        <f>IFERROR(SUMIFS(Zahlungen!$D:$D,Zahlungen!$B:$B,$A984),0)</f>
        <v/>
      </c>
      <c r="L984" s="9">
        <f>MAX(J984-K984,0)</f>
        <v/>
      </c>
      <c r="N984" s="9">
        <f>IF(M984&gt;0,ROUND(L984*M984/12,2),0)</f>
        <v/>
      </c>
      <c r="O984">
        <f>IF(L984=0,"Bezahlt",IF(K984&gt;0,"Teilbezahlt","Offen"))</f>
        <v/>
      </c>
      <c r="P984" s="13">
        <f>F984-TODAY()</f>
        <v/>
      </c>
      <c r="Q984">
        <f>IF(L984&gt;0,IF(P984&lt;0,"Ja","Nein"),"Nein")</f>
        <v/>
      </c>
    </row>
    <row r="985">
      <c r="I985" s="9">
        <f>ROUND(G985*H985,2)</f>
        <v/>
      </c>
      <c r="J985" s="9">
        <f>G985+I985</f>
        <v/>
      </c>
      <c r="K985" s="9">
        <f>IFERROR(SUMIFS(Zahlungen!$D:$D,Zahlungen!$B:$B,$A985),0)</f>
        <v/>
      </c>
      <c r="L985" s="9">
        <f>MAX(J985-K985,0)</f>
        <v/>
      </c>
      <c r="N985" s="9">
        <f>IF(M985&gt;0,ROUND(L985*M985/12,2),0)</f>
        <v/>
      </c>
      <c r="O985">
        <f>IF(L985=0,"Bezahlt",IF(K985&gt;0,"Teilbezahlt","Offen"))</f>
        <v/>
      </c>
      <c r="P985" s="13">
        <f>F985-TODAY()</f>
        <v/>
      </c>
      <c r="Q985">
        <f>IF(L985&gt;0,IF(P985&lt;0,"Ja","Nein"),"Nein")</f>
        <v/>
      </c>
    </row>
    <row r="986">
      <c r="I986" s="9">
        <f>ROUND(G986*H986,2)</f>
        <v/>
      </c>
      <c r="J986" s="9">
        <f>G986+I986</f>
        <v/>
      </c>
      <c r="K986" s="9">
        <f>IFERROR(SUMIFS(Zahlungen!$D:$D,Zahlungen!$B:$B,$A986),0)</f>
        <v/>
      </c>
      <c r="L986" s="9">
        <f>MAX(J986-K986,0)</f>
        <v/>
      </c>
      <c r="N986" s="9">
        <f>IF(M986&gt;0,ROUND(L986*M986/12,2),0)</f>
        <v/>
      </c>
      <c r="O986">
        <f>IF(L986=0,"Bezahlt",IF(K986&gt;0,"Teilbezahlt","Offen"))</f>
        <v/>
      </c>
      <c r="P986" s="13">
        <f>F986-TODAY()</f>
        <v/>
      </c>
      <c r="Q986">
        <f>IF(L986&gt;0,IF(P986&lt;0,"Ja","Nein"),"Nein")</f>
        <v/>
      </c>
    </row>
    <row r="987">
      <c r="I987" s="9">
        <f>ROUND(G987*H987,2)</f>
        <v/>
      </c>
      <c r="J987" s="9">
        <f>G987+I987</f>
        <v/>
      </c>
      <c r="K987" s="9">
        <f>IFERROR(SUMIFS(Zahlungen!$D:$D,Zahlungen!$B:$B,$A987),0)</f>
        <v/>
      </c>
      <c r="L987" s="9">
        <f>MAX(J987-K987,0)</f>
        <v/>
      </c>
      <c r="N987" s="9">
        <f>IF(M987&gt;0,ROUND(L987*M987/12,2),0)</f>
        <v/>
      </c>
      <c r="O987">
        <f>IF(L987=0,"Bezahlt",IF(K987&gt;0,"Teilbezahlt","Offen"))</f>
        <v/>
      </c>
      <c r="P987" s="13">
        <f>F987-TODAY()</f>
        <v/>
      </c>
      <c r="Q987">
        <f>IF(L987&gt;0,IF(P987&lt;0,"Ja","Nein"),"Nein")</f>
        <v/>
      </c>
    </row>
    <row r="988">
      <c r="I988" s="9">
        <f>ROUND(G988*H988,2)</f>
        <v/>
      </c>
      <c r="J988" s="9">
        <f>G988+I988</f>
        <v/>
      </c>
      <c r="K988" s="9">
        <f>IFERROR(SUMIFS(Zahlungen!$D:$D,Zahlungen!$B:$B,$A988),0)</f>
        <v/>
      </c>
      <c r="L988" s="9">
        <f>MAX(J988-K988,0)</f>
        <v/>
      </c>
      <c r="N988" s="9">
        <f>IF(M988&gt;0,ROUND(L988*M988/12,2),0)</f>
        <v/>
      </c>
      <c r="O988">
        <f>IF(L988=0,"Bezahlt",IF(K988&gt;0,"Teilbezahlt","Offen"))</f>
        <v/>
      </c>
      <c r="P988" s="13">
        <f>F988-TODAY()</f>
        <v/>
      </c>
      <c r="Q988">
        <f>IF(L988&gt;0,IF(P988&lt;0,"Ja","Nein"),"Nein")</f>
        <v/>
      </c>
    </row>
    <row r="989">
      <c r="I989" s="9">
        <f>ROUND(G989*H989,2)</f>
        <v/>
      </c>
      <c r="J989" s="9">
        <f>G989+I989</f>
        <v/>
      </c>
      <c r="K989" s="9">
        <f>IFERROR(SUMIFS(Zahlungen!$D:$D,Zahlungen!$B:$B,$A989),0)</f>
        <v/>
      </c>
      <c r="L989" s="9">
        <f>MAX(J989-K989,0)</f>
        <v/>
      </c>
      <c r="N989" s="9">
        <f>IF(M989&gt;0,ROUND(L989*M989/12,2),0)</f>
        <v/>
      </c>
      <c r="O989">
        <f>IF(L989=0,"Bezahlt",IF(K989&gt;0,"Teilbezahlt","Offen"))</f>
        <v/>
      </c>
      <c r="P989" s="13">
        <f>F989-TODAY()</f>
        <v/>
      </c>
      <c r="Q989">
        <f>IF(L989&gt;0,IF(P989&lt;0,"Ja","Nein"),"Nein")</f>
        <v/>
      </c>
    </row>
    <row r="990">
      <c r="I990" s="9">
        <f>ROUND(G990*H990,2)</f>
        <v/>
      </c>
      <c r="J990" s="9">
        <f>G990+I990</f>
        <v/>
      </c>
      <c r="K990" s="9">
        <f>IFERROR(SUMIFS(Zahlungen!$D:$D,Zahlungen!$B:$B,$A990),0)</f>
        <v/>
      </c>
      <c r="L990" s="9">
        <f>MAX(J990-K990,0)</f>
        <v/>
      </c>
      <c r="N990" s="9">
        <f>IF(M990&gt;0,ROUND(L990*M990/12,2),0)</f>
        <v/>
      </c>
      <c r="O990">
        <f>IF(L990=0,"Bezahlt",IF(K990&gt;0,"Teilbezahlt","Offen"))</f>
        <v/>
      </c>
      <c r="P990" s="13">
        <f>F990-TODAY()</f>
        <v/>
      </c>
      <c r="Q990">
        <f>IF(L990&gt;0,IF(P990&lt;0,"Ja","Nein"),"Nein")</f>
        <v/>
      </c>
    </row>
    <row r="991">
      <c r="I991" s="9">
        <f>ROUND(G991*H991,2)</f>
        <v/>
      </c>
      <c r="J991" s="9">
        <f>G991+I991</f>
        <v/>
      </c>
      <c r="K991" s="9">
        <f>IFERROR(SUMIFS(Zahlungen!$D:$D,Zahlungen!$B:$B,$A991),0)</f>
        <v/>
      </c>
      <c r="L991" s="9">
        <f>MAX(J991-K991,0)</f>
        <v/>
      </c>
      <c r="N991" s="9">
        <f>IF(M991&gt;0,ROUND(L991*M991/12,2),0)</f>
        <v/>
      </c>
      <c r="O991">
        <f>IF(L991=0,"Bezahlt",IF(K991&gt;0,"Teilbezahlt","Offen"))</f>
        <v/>
      </c>
      <c r="P991" s="13">
        <f>F991-TODAY()</f>
        <v/>
      </c>
      <c r="Q991">
        <f>IF(L991&gt;0,IF(P991&lt;0,"Ja","Nein"),"Nein")</f>
        <v/>
      </c>
    </row>
    <row r="992">
      <c r="I992" s="9">
        <f>ROUND(G992*H992,2)</f>
        <v/>
      </c>
      <c r="J992" s="9">
        <f>G992+I992</f>
        <v/>
      </c>
      <c r="K992" s="9">
        <f>IFERROR(SUMIFS(Zahlungen!$D:$D,Zahlungen!$B:$B,$A992),0)</f>
        <v/>
      </c>
      <c r="L992" s="9">
        <f>MAX(J992-K992,0)</f>
        <v/>
      </c>
      <c r="N992" s="9">
        <f>IF(M992&gt;0,ROUND(L992*M992/12,2),0)</f>
        <v/>
      </c>
      <c r="O992">
        <f>IF(L992=0,"Bezahlt",IF(K992&gt;0,"Teilbezahlt","Offen"))</f>
        <v/>
      </c>
      <c r="P992" s="13">
        <f>F992-TODAY()</f>
        <v/>
      </c>
      <c r="Q992">
        <f>IF(L992&gt;0,IF(P992&lt;0,"Ja","Nein"),"Nein")</f>
        <v/>
      </c>
    </row>
    <row r="993">
      <c r="I993" s="9">
        <f>ROUND(G993*H993,2)</f>
        <v/>
      </c>
      <c r="J993" s="9">
        <f>G993+I993</f>
        <v/>
      </c>
      <c r="K993" s="9">
        <f>IFERROR(SUMIFS(Zahlungen!$D:$D,Zahlungen!$B:$B,$A993),0)</f>
        <v/>
      </c>
      <c r="L993" s="9">
        <f>MAX(J993-K993,0)</f>
        <v/>
      </c>
      <c r="N993" s="9">
        <f>IF(M993&gt;0,ROUND(L993*M993/12,2),0)</f>
        <v/>
      </c>
      <c r="O993">
        <f>IF(L993=0,"Bezahlt",IF(K993&gt;0,"Teilbezahlt","Offen"))</f>
        <v/>
      </c>
      <c r="P993" s="13">
        <f>F993-TODAY()</f>
        <v/>
      </c>
      <c r="Q993">
        <f>IF(L993&gt;0,IF(P993&lt;0,"Ja","Nein"),"Nein")</f>
        <v/>
      </c>
    </row>
    <row r="994">
      <c r="I994" s="9">
        <f>ROUND(G994*H994,2)</f>
        <v/>
      </c>
      <c r="J994" s="9">
        <f>G994+I994</f>
        <v/>
      </c>
      <c r="K994" s="9">
        <f>IFERROR(SUMIFS(Zahlungen!$D:$D,Zahlungen!$B:$B,$A994),0)</f>
        <v/>
      </c>
      <c r="L994" s="9">
        <f>MAX(J994-K994,0)</f>
        <v/>
      </c>
      <c r="N994" s="9">
        <f>IF(M994&gt;0,ROUND(L994*M994/12,2),0)</f>
        <v/>
      </c>
      <c r="O994">
        <f>IF(L994=0,"Bezahlt",IF(K994&gt;0,"Teilbezahlt","Offen"))</f>
        <v/>
      </c>
      <c r="P994" s="13">
        <f>F994-TODAY()</f>
        <v/>
      </c>
      <c r="Q994">
        <f>IF(L994&gt;0,IF(P994&lt;0,"Ja","Nein"),"Nein")</f>
        <v/>
      </c>
    </row>
    <row r="995">
      <c r="I995" s="9">
        <f>ROUND(G995*H995,2)</f>
        <v/>
      </c>
      <c r="J995" s="9">
        <f>G995+I995</f>
        <v/>
      </c>
      <c r="K995" s="9">
        <f>IFERROR(SUMIFS(Zahlungen!$D:$D,Zahlungen!$B:$B,$A995),0)</f>
        <v/>
      </c>
      <c r="L995" s="9">
        <f>MAX(J995-K995,0)</f>
        <v/>
      </c>
      <c r="N995" s="9">
        <f>IF(M995&gt;0,ROUND(L995*M995/12,2),0)</f>
        <v/>
      </c>
      <c r="O995">
        <f>IF(L995=0,"Bezahlt",IF(K995&gt;0,"Teilbezahlt","Offen"))</f>
        <v/>
      </c>
      <c r="P995" s="13">
        <f>F995-TODAY()</f>
        <v/>
      </c>
      <c r="Q995">
        <f>IF(L995&gt;0,IF(P995&lt;0,"Ja","Nein"),"Nein")</f>
        <v/>
      </c>
    </row>
    <row r="996">
      <c r="I996" s="9">
        <f>ROUND(G996*H996,2)</f>
        <v/>
      </c>
      <c r="J996" s="9">
        <f>G996+I996</f>
        <v/>
      </c>
      <c r="K996" s="9">
        <f>IFERROR(SUMIFS(Zahlungen!$D:$D,Zahlungen!$B:$B,$A996),0)</f>
        <v/>
      </c>
      <c r="L996" s="9">
        <f>MAX(J996-K996,0)</f>
        <v/>
      </c>
      <c r="N996" s="9">
        <f>IF(M996&gt;0,ROUND(L996*M996/12,2),0)</f>
        <v/>
      </c>
      <c r="O996">
        <f>IF(L996=0,"Bezahlt",IF(K996&gt;0,"Teilbezahlt","Offen"))</f>
        <v/>
      </c>
      <c r="P996" s="13">
        <f>F996-TODAY()</f>
        <v/>
      </c>
      <c r="Q996">
        <f>IF(L996&gt;0,IF(P996&lt;0,"Ja","Nein"),"Nein")</f>
        <v/>
      </c>
    </row>
    <row r="997">
      <c r="I997" s="9">
        <f>ROUND(G997*H997,2)</f>
        <v/>
      </c>
      <c r="J997" s="9">
        <f>G997+I997</f>
        <v/>
      </c>
      <c r="K997" s="9">
        <f>IFERROR(SUMIFS(Zahlungen!$D:$D,Zahlungen!$B:$B,$A997),0)</f>
        <v/>
      </c>
      <c r="L997" s="9">
        <f>MAX(J997-K997,0)</f>
        <v/>
      </c>
      <c r="N997" s="9">
        <f>IF(M997&gt;0,ROUND(L997*M997/12,2),0)</f>
        <v/>
      </c>
      <c r="O997">
        <f>IF(L997=0,"Bezahlt",IF(K997&gt;0,"Teilbezahlt","Offen"))</f>
        <v/>
      </c>
      <c r="P997" s="13">
        <f>F997-TODAY()</f>
        <v/>
      </c>
      <c r="Q997">
        <f>IF(L997&gt;0,IF(P997&lt;0,"Ja","Nein"),"Nein")</f>
        <v/>
      </c>
    </row>
    <row r="998">
      <c r="I998" s="9">
        <f>ROUND(G998*H998,2)</f>
        <v/>
      </c>
      <c r="J998" s="9">
        <f>G998+I998</f>
        <v/>
      </c>
      <c r="K998" s="9">
        <f>IFERROR(SUMIFS(Zahlungen!$D:$D,Zahlungen!$B:$B,$A998),0)</f>
        <v/>
      </c>
      <c r="L998" s="9">
        <f>MAX(J998-K998,0)</f>
        <v/>
      </c>
      <c r="N998" s="9">
        <f>IF(M998&gt;0,ROUND(L998*M998/12,2),0)</f>
        <v/>
      </c>
      <c r="O998">
        <f>IF(L998=0,"Bezahlt",IF(K998&gt;0,"Teilbezahlt","Offen"))</f>
        <v/>
      </c>
      <c r="P998" s="13">
        <f>F998-TODAY()</f>
        <v/>
      </c>
      <c r="Q998">
        <f>IF(L998&gt;0,IF(P998&lt;0,"Ja","Nein"),"Nein")</f>
        <v/>
      </c>
    </row>
    <row r="999">
      <c r="I999" s="9">
        <f>ROUND(G999*H999,2)</f>
        <v/>
      </c>
      <c r="J999" s="9">
        <f>G999+I999</f>
        <v/>
      </c>
      <c r="K999" s="9">
        <f>IFERROR(SUMIFS(Zahlungen!$D:$D,Zahlungen!$B:$B,$A999),0)</f>
        <v/>
      </c>
      <c r="L999" s="9">
        <f>MAX(J999-K999,0)</f>
        <v/>
      </c>
      <c r="N999" s="9">
        <f>IF(M999&gt;0,ROUND(L999*M999/12,2),0)</f>
        <v/>
      </c>
      <c r="O999">
        <f>IF(L999=0,"Bezahlt",IF(K999&gt;0,"Teilbezahlt","Offen"))</f>
        <v/>
      </c>
      <c r="P999" s="13">
        <f>F999-TODAY()</f>
        <v/>
      </c>
      <c r="Q999">
        <f>IF(L999&gt;0,IF(P999&lt;0,"Ja","Nein"),"Nein")</f>
        <v/>
      </c>
    </row>
    <row r="1000">
      <c r="I1000" s="9">
        <f>ROUND(G1000*H1000,2)</f>
        <v/>
      </c>
      <c r="J1000" s="9">
        <f>G1000+I1000</f>
        <v/>
      </c>
      <c r="K1000" s="9">
        <f>IFERROR(SUMIFS(Zahlungen!$D:$D,Zahlungen!$B:$B,$A1000),0)</f>
        <v/>
      </c>
      <c r="L1000" s="9">
        <f>MAX(J1000-K1000,0)</f>
        <v/>
      </c>
      <c r="N1000" s="9">
        <f>IF(M1000&gt;0,ROUND(L1000*M1000/12,2),0)</f>
        <v/>
      </c>
      <c r="O1000">
        <f>IF(L1000=0,"Bezahlt",IF(K1000&gt;0,"Teilbezahlt","Offen"))</f>
        <v/>
      </c>
      <c r="P1000" s="13">
        <f>F1000-TODAY()</f>
        <v/>
      </c>
      <c r="Q1000">
        <f>IF(L1000&gt;0,IF(P1000&lt;0,"Ja","Nein"),"Nein")</f>
        <v/>
      </c>
    </row>
  </sheetData>
  <autoFilter ref="A1:R1"/>
  <conditionalFormatting sqref="A2:R1000">
    <cfRule type="expression" priority="1" dxfId="0">
      <formula>AND($Q2="Ja",$L2&gt;0)</formula>
    </cfRule>
  </conditionalFormatting>
  <conditionalFormatting sqref="F2:F1000">
    <cfRule type="expression" priority="2" dxfId="1">
      <formula>AND($L2&gt;0,$F2-TODAY()&gt;=0,$F2-TODAY()&lt;=7)</formula>
    </cfRule>
  </conditionalFormatting>
  <conditionalFormatting sqref="L2:L1000">
    <cfRule type="dataBar" priority="3">
      <dataBar>
        <cfvo type="min"/>
        <cfvo type="max"/>
        <color rgb="0063C384"/>
      </dataBar>
    </cfRule>
  </conditionalFormatting>
  <dataValidations count="2">
    <dataValidation sqref="C2:C1000" showDropDown="0" showInputMessage="0" showErrorMessage="0" allowBlank="0" type="list">
      <formula1>"Lieferant,Energie,Telekom,Logistik,Leasing,Bankkredit,Steuer,Sozialversicherung,Miete,Versicherung,Software/IT,Hardware,Privatdarlehen,Catering,Sonstiges"</formula1>
    </dataValidation>
    <dataValidation sqref="H2:H1000" showDropDown="0" showInputMessage="0" showErrorMessage="0" allowBlank="0" type="list">
      <formula1>"0%,7%,19%"</formula1>
    </dataValidation>
  </dataValidations>
  <pageMargins left="0.5" right="0.5" top="0.75" bottom="0.75" header="0.5" footer="0.5"/>
  <pageSetup orientation="landscape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8" customWidth="1" min="6" max="6"/>
    <col width="24" customWidth="1" min="7" max="7"/>
  </cols>
  <sheetData>
    <row r="1">
      <c r="A1" s="11" t="inlineStr">
        <is>
          <t>Zahlungs-ID</t>
        </is>
      </c>
      <c r="B1" s="11" t="inlineStr">
        <is>
          <t>Verbindlichkeits-ID</t>
        </is>
      </c>
      <c r="C1" s="11" t="inlineStr">
        <is>
          <t>Zahlungsdatum</t>
        </is>
      </c>
      <c r="D1" s="11" t="inlineStr">
        <is>
          <t>Betrag (€)</t>
        </is>
      </c>
      <c r="E1" s="11" t="inlineStr">
        <is>
          <t>Zahlungsart</t>
        </is>
      </c>
      <c r="F1" s="11" t="inlineStr">
        <is>
          <t>Konto</t>
        </is>
      </c>
      <c r="G1" s="11" t="inlineStr">
        <is>
          <t>Notiz</t>
        </is>
      </c>
    </row>
    <row r="2">
      <c r="A2" t="inlineStr">
        <is>
          <t>Z-2025-001</t>
        </is>
      </c>
      <c r="B2" t="inlineStr">
        <is>
          <t>V-2025-002</t>
        </is>
      </c>
      <c r="C2" s="5" t="n">
        <v>45986</v>
      </c>
      <c r="D2" s="9" t="n">
        <v>1800</v>
      </c>
      <c r="E2" t="inlineStr">
        <is>
          <t>Überweisung</t>
        </is>
      </c>
      <c r="F2" t="inlineStr">
        <is>
          <t>Hausbank (KSK München)</t>
        </is>
      </c>
      <c r="G2" t="inlineStr">
        <is>
          <t>Teilzahlung Werkzeug-Rechnung</t>
        </is>
      </c>
    </row>
    <row r="3">
      <c r="A3" t="inlineStr">
        <is>
          <t>Z-2025-002</t>
        </is>
      </c>
      <c r="B3" t="inlineStr">
        <is>
          <t>V-2025-003</t>
        </is>
      </c>
      <c r="C3" s="5" t="n">
        <v>45985</v>
      </c>
      <c r="D3" s="9" t="n">
        <v>225.98</v>
      </c>
      <c r="E3" t="inlineStr">
        <is>
          <t>Lastschrift</t>
        </is>
      </c>
      <c r="F3" t="inlineStr">
        <is>
          <t>Hausbank (KSK München)</t>
        </is>
      </c>
      <c r="G3" t="inlineStr">
        <is>
          <t>Monatsrechnung Telekom</t>
        </is>
      </c>
    </row>
    <row r="4">
      <c r="A4" t="inlineStr">
        <is>
          <t>Z-2025-003</t>
        </is>
      </c>
      <c r="B4" t="inlineStr">
        <is>
          <t>V-2025-004</t>
        </is>
      </c>
      <c r="C4" s="5" t="n">
        <v>45993</v>
      </c>
      <c r="D4" s="9" t="n">
        <v>800</v>
      </c>
      <c r="E4" t="inlineStr">
        <is>
          <t>Überweisung</t>
        </is>
      </c>
      <c r="F4" t="inlineStr">
        <is>
          <t>Hausbank (KSK München)</t>
        </is>
      </c>
      <c r="G4" t="inlineStr">
        <is>
          <t>Teilzahlung Strom</t>
        </is>
      </c>
    </row>
    <row r="5">
      <c r="A5" t="inlineStr">
        <is>
          <t>Z-2025-004</t>
        </is>
      </c>
      <c r="B5" t="inlineStr">
        <is>
          <t>V-2025-005</t>
        </is>
      </c>
      <c r="C5" s="5" t="n">
        <v>45977</v>
      </c>
      <c r="D5" s="9" t="n">
        <v>464.1</v>
      </c>
      <c r="E5" t="inlineStr">
        <is>
          <t>Lastschrift</t>
        </is>
      </c>
      <c r="F5" t="inlineStr">
        <is>
          <t>Hausbank (KSK München)</t>
        </is>
      </c>
      <c r="G5" t="inlineStr">
        <is>
          <t>Leasingrate bezahlt</t>
        </is>
      </c>
    </row>
    <row r="6">
      <c r="A6" t="inlineStr">
        <is>
          <t>Z-2025-005</t>
        </is>
      </c>
      <c r="B6" t="inlineStr">
        <is>
          <t>V-2025-006</t>
        </is>
      </c>
      <c r="C6" s="5" t="n">
        <v>45991</v>
      </c>
      <c r="D6" s="9" t="n">
        <v>1000</v>
      </c>
      <c r="E6" t="inlineStr">
        <is>
          <t>Überweisung</t>
        </is>
      </c>
      <c r="F6" t="inlineStr">
        <is>
          <t>Hausbank (KSK München)</t>
        </is>
      </c>
      <c r="G6" t="inlineStr">
        <is>
          <t>Teilzahlung Kreditrate</t>
        </is>
      </c>
    </row>
    <row r="7">
      <c r="A7" t="inlineStr">
        <is>
          <t>Z-2025-006</t>
        </is>
      </c>
      <c r="B7" t="inlineStr">
        <is>
          <t>V-2025-009</t>
        </is>
      </c>
      <c r="C7" s="5" t="n">
        <v>46003</v>
      </c>
      <c r="D7" s="9" t="n">
        <v>291.55</v>
      </c>
      <c r="E7" t="inlineStr">
        <is>
          <t>Überweisung</t>
        </is>
      </c>
      <c r="F7" t="inlineStr">
        <is>
          <t>Hausbank (KSK München)</t>
        </is>
      </c>
      <c r="G7" t="inlineStr">
        <is>
          <t>DATEV bezahlt</t>
        </is>
      </c>
    </row>
    <row r="8">
      <c r="A8" t="inlineStr">
        <is>
          <t>Z-2025-007</t>
        </is>
      </c>
      <c r="B8" t="inlineStr">
        <is>
          <t>V-2025-010</t>
        </is>
      </c>
      <c r="C8" s="5" t="n">
        <v>45994</v>
      </c>
      <c r="D8" s="9" t="n">
        <v>1666</v>
      </c>
      <c r="E8" t="inlineStr">
        <is>
          <t>Überweisung</t>
        </is>
      </c>
      <c r="F8" t="inlineStr">
        <is>
          <t>Hausbank (KSK München)</t>
        </is>
      </c>
      <c r="G8" t="inlineStr">
        <is>
          <t>Teilzahlung Miete</t>
        </is>
      </c>
    </row>
    <row r="9">
      <c r="A9" t="inlineStr">
        <is>
          <t>Z-2025-008</t>
        </is>
      </c>
      <c r="B9" t="inlineStr">
        <is>
          <t>V-2025-011</t>
        </is>
      </c>
      <c r="C9" s="5" t="n">
        <v>45996</v>
      </c>
      <c r="D9" s="9" t="n">
        <v>300</v>
      </c>
      <c r="E9" t="inlineStr">
        <is>
          <t>Überweisung</t>
        </is>
      </c>
      <c r="F9" t="inlineStr">
        <is>
          <t>Hausbank (KSK München)</t>
        </is>
      </c>
      <c r="G9" t="inlineStr">
        <is>
          <t>Teilzahlung Leasing PKW</t>
        </is>
      </c>
    </row>
    <row r="10">
      <c r="A10" t="inlineStr">
        <is>
          <t>Z-2025-009</t>
        </is>
      </c>
      <c r="B10" t="inlineStr">
        <is>
          <t>V-2025-016</t>
        </is>
      </c>
      <c r="C10" s="5" t="n">
        <v>46006</v>
      </c>
      <c r="D10" s="9" t="n">
        <v>500</v>
      </c>
      <c r="E10" t="inlineStr">
        <is>
          <t>Überweisung</t>
        </is>
      </c>
      <c r="F10" t="inlineStr">
        <is>
          <t>Hausbank (KSK München)</t>
        </is>
      </c>
      <c r="G10" t="inlineStr">
        <is>
          <t>Teilzahlung Würth</t>
        </is>
      </c>
    </row>
    <row r="11">
      <c r="A11" t="inlineStr">
        <is>
          <t>Z-2025-010</t>
        </is>
      </c>
      <c r="B11" t="inlineStr">
        <is>
          <t>V-2025-017</t>
        </is>
      </c>
      <c r="C11" s="5" t="n">
        <v>45996</v>
      </c>
      <c r="D11" s="9" t="n">
        <v>196.35</v>
      </c>
      <c r="E11" t="inlineStr">
        <is>
          <t>Kreditkarte</t>
        </is>
      </c>
      <c r="F11" t="inlineStr">
        <is>
          <t>Zweitbank (Sparkasse)</t>
        </is>
      </c>
      <c r="G11" t="inlineStr">
        <is>
          <t>DHL bezahlt</t>
        </is>
      </c>
    </row>
    <row r="12">
      <c r="A12" t="inlineStr">
        <is>
          <t>Z-2025-011</t>
        </is>
      </c>
      <c r="B12" t="inlineStr">
        <is>
          <t>V-2025-007</t>
        </is>
      </c>
      <c r="C12" s="5" t="n">
        <v>46001</v>
      </c>
      <c r="D12" s="9" t="n">
        <v>3000</v>
      </c>
      <c r="E12" t="inlineStr">
        <is>
          <t>Überweisung</t>
        </is>
      </c>
      <c r="F12" t="inlineStr">
        <is>
          <t>Hausbank (KSK München)</t>
        </is>
      </c>
      <c r="G12" t="inlineStr">
        <is>
          <t>Teilzahlung USt-Voranmeldung</t>
        </is>
      </c>
    </row>
    <row r="13">
      <c r="A13" t="inlineStr">
        <is>
          <t>Z-2025-012</t>
        </is>
      </c>
      <c r="B13" t="inlineStr">
        <is>
          <t>V-2025-013</t>
        </is>
      </c>
      <c r="C13" s="5" t="n">
        <v>46007</v>
      </c>
      <c r="D13" s="9" t="n">
        <v>1166.2</v>
      </c>
      <c r="E13" t="inlineStr">
        <is>
          <t>Überweisung</t>
        </is>
      </c>
      <c r="F13" t="inlineStr">
        <is>
          <t>Hausbank (KSK München)</t>
        </is>
      </c>
      <c r="G13" t="inlineStr">
        <is>
          <t>Strom Abschlag bezahlt</t>
        </is>
      </c>
    </row>
  </sheetData>
  <autoFilter ref="A1:G1"/>
  <dataValidations count="3">
    <dataValidation sqref="B2:B1000" showDropDown="0" showInputMessage="0" showErrorMessage="0" allowBlank="0" type="list">
      <formula1>Schulden!$A$2:$A$1000</formula1>
    </dataValidation>
    <dataValidation sqref="E2:E1000" showDropDown="0" showInputMessage="0" showErrorMessage="0" allowBlank="0" type="list">
      <formula1>"Überweisung,Lastschrift,Bar,Kreditkarte"</formula1>
    </dataValidation>
    <dataValidation sqref="F2:F1000" showDropDown="0" showInputMessage="0" showErrorMessage="0" allowBlank="0" type="list">
      <formula1>"Hausbank (KSK München),Zweitbank (Sparkasse),Kasse"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2025-12-06T17:53:48Z</dcterms:created>
  <dcterms:modified xmlns:dcterms="http://purl.org/dc/terms/" xmlns:xsi="http://www.w3.org/2001/XMLSchema-instance" xsi:type="dcterms:W3CDTF">2025-12-06T17:53:48Z</dcterms:modified>
</cp:coreProperties>
</file>